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28" firstSheet="1" activeTab="1"/>
  </bookViews>
  <sheets>
    <sheet name="会议2  含服务费&amp;不含服务费" sheetId="1" state="hidden" r:id="rId1"/>
    <sheet name="主会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<sst xmlns="http://schemas.openxmlformats.org/spreadsheetml/2006/main" count="468" uniqueCount="250">
  <si>
    <t>启动会含服务费</t>
  </si>
  <si>
    <t>启动会不含服务费</t>
  </si>
  <si>
    <t>项目启动会</t>
  </si>
  <si>
    <t>会议地点</t>
  </si>
  <si>
    <t>北京</t>
  </si>
  <si>
    <t>会议时间</t>
  </si>
  <si>
    <t>半天</t>
  </si>
  <si>
    <t>会议规模</t>
  </si>
  <si>
    <t>50人左右</t>
  </si>
  <si>
    <t>明细编号</t>
  </si>
  <si>
    <t>费用类别</t>
  </si>
  <si>
    <t>说明</t>
  </si>
  <si>
    <t>单位</t>
  </si>
  <si>
    <t>单价（元）</t>
  </si>
  <si>
    <t>数量</t>
  </si>
  <si>
    <t>金额（元）</t>
  </si>
  <si>
    <t>1.0</t>
  </si>
  <si>
    <t>创意策划</t>
  </si>
  <si>
    <t>1.1</t>
  </si>
  <si>
    <t>会议设计</t>
  </si>
  <si>
    <t>主形象设计及衍生设计</t>
  </si>
  <si>
    <t>/项</t>
  </si>
  <si>
    <t>2.0</t>
  </si>
  <si>
    <t>接待服务</t>
  </si>
  <si>
    <t>2.1</t>
  </si>
  <si>
    <t>住宿</t>
  </si>
  <si>
    <t>嘉宾（含早）</t>
  </si>
  <si>
    <t>/人</t>
  </si>
  <si>
    <t>2.2</t>
  </si>
  <si>
    <t>用餐</t>
  </si>
  <si>
    <t>报道日晚餐（自助）</t>
  </si>
  <si>
    <t>会议日午餐（自助）</t>
  </si>
  <si>
    <t>2.3</t>
  </si>
  <si>
    <t>交通</t>
  </si>
  <si>
    <t>机票（外地嘉宾往返）</t>
  </si>
  <si>
    <t>含8%服务费</t>
  </si>
  <si>
    <t>接送（接送机、市内接送）</t>
  </si>
  <si>
    <t>/趟</t>
  </si>
  <si>
    <t>2.4</t>
  </si>
  <si>
    <t>签到</t>
  </si>
  <si>
    <t>签到台搭建布置，嘉宾签到</t>
  </si>
  <si>
    <t>2.5</t>
  </si>
  <si>
    <t>机场接机人员、车辆调度、协助办理住房、资料整理发放</t>
  </si>
  <si>
    <t>3.0</t>
  </si>
  <si>
    <t>会议管理</t>
  </si>
  <si>
    <t>3.1</t>
  </si>
  <si>
    <t>会场费用</t>
  </si>
  <si>
    <t>会场（可容纳50人左右）</t>
  </si>
  <si>
    <t>/场</t>
  </si>
  <si>
    <t>茶歇</t>
  </si>
  <si>
    <t>/位</t>
  </si>
  <si>
    <t>3.2</t>
  </si>
  <si>
    <t>会场物料明细</t>
  </si>
  <si>
    <t>日程单页</t>
  </si>
  <si>
    <t>/张</t>
  </si>
  <si>
    <t>VIP桌卡</t>
  </si>
  <si>
    <t>主持手卡</t>
  </si>
  <si>
    <t>易拉宝</t>
  </si>
  <si>
    <t>/个</t>
  </si>
  <si>
    <t>讲台帖</t>
  </si>
  <si>
    <t>/块</t>
  </si>
  <si>
    <t>启动道具（项目启动）</t>
  </si>
  <si>
    <t>手消、口罩</t>
  </si>
  <si>
    <t>/套</t>
  </si>
  <si>
    <t>H5邀请函制作</t>
  </si>
  <si>
    <t>3.3</t>
  </si>
  <si>
    <t>会场管理</t>
  </si>
  <si>
    <t>会场搭建、直播设备及人员、场控、灯光、音响、摄影摄像等</t>
  </si>
  <si>
    <t>3.4</t>
  </si>
  <si>
    <t>速记员</t>
  </si>
  <si>
    <t>记录会场嘉宾发言内容，辅助后期宣传及报告撰写</t>
  </si>
  <si>
    <t>/人/天</t>
  </si>
  <si>
    <t>3.5</t>
  </si>
  <si>
    <t>同传设备</t>
  </si>
  <si>
    <t>同传主机周边等设备及人员支持</t>
  </si>
  <si>
    <t>/套/人/半天</t>
  </si>
  <si>
    <t>4.0</t>
  </si>
  <si>
    <t>咨询费</t>
  </si>
  <si>
    <t>以实际情况结算</t>
  </si>
  <si>
    <t>4.1</t>
  </si>
  <si>
    <t>专家咨询费（指导单位和学术单位相关负责人；相关专家、学者、社区负责人、互联网平台相关负责人等）</t>
  </si>
  <si>
    <t>咨询费（主任及以上专家）</t>
  </si>
  <si>
    <t>个税</t>
  </si>
  <si>
    <t>咨询费（副主任及以上专家）</t>
  </si>
  <si>
    <t>5.0</t>
  </si>
  <si>
    <t>宣传</t>
  </si>
  <si>
    <t>5.3</t>
  </si>
  <si>
    <t>健康报相关新媒体</t>
  </si>
  <si>
    <t>健康报微信</t>
  </si>
  <si>
    <t>/条</t>
  </si>
  <si>
    <t>合计</t>
  </si>
  <si>
    <t>2025健康中国建设大会——主会场及分会场设计及搭建预算单</t>
  </si>
  <si>
    <t>版块</t>
  </si>
  <si>
    <t>项目</t>
  </si>
  <si>
    <t>描述</t>
  </si>
  <si>
    <t>场次</t>
  </si>
  <si>
    <t>单价</t>
  </si>
  <si>
    <t>金额</t>
  </si>
  <si>
    <t>设计</t>
  </si>
  <si>
    <t>大会设计</t>
  </si>
  <si>
    <t>大会主KV设计</t>
  </si>
  <si>
    <t>套</t>
  </si>
  <si>
    <t>延展*1套</t>
  </si>
  <si>
    <t>分会设计</t>
  </si>
  <si>
    <t>分会Kv设计</t>
  </si>
  <si>
    <t>延展*7套</t>
  </si>
  <si>
    <t>会场3D设计</t>
  </si>
  <si>
    <t>会议平台</t>
  </si>
  <si>
    <t>平台规划</t>
  </si>
  <si>
    <t>平台版块内容规划</t>
  </si>
  <si>
    <t>项</t>
  </si>
  <si>
    <t>平台设计</t>
  </si>
  <si>
    <t>平台页面设计，文字排版</t>
  </si>
  <si>
    <t>张</t>
  </si>
  <si>
    <t>平台开发</t>
  </si>
  <si>
    <t>后台程序及逻辑开发</t>
  </si>
  <si>
    <t>小时</t>
  </si>
  <si>
    <t>服务器租赁</t>
  </si>
  <si>
    <t>报名链接</t>
  </si>
  <si>
    <t>开发人员</t>
  </si>
  <si>
    <t>人员支持</t>
  </si>
  <si>
    <t>主会场视频</t>
  </si>
  <si>
    <t>主会开场视频</t>
  </si>
  <si>
    <r>
      <rPr>
        <sz val="10"/>
        <color rgb="FF000000"/>
        <rFont val="微软雅黑"/>
        <charset val="134"/>
      </rPr>
      <t>2分钟以内 3d制作视频</t>
    </r>
    <r>
      <rPr>
        <sz val="14"/>
        <color rgb="FF000000"/>
        <rFont val="微软雅黑"/>
        <charset val="134"/>
      </rPr>
      <t xml:space="preserve">  </t>
    </r>
  </si>
  <si>
    <t>秒</t>
  </si>
  <si>
    <t>主会仪式环节视频</t>
  </si>
  <si>
    <r>
      <rPr>
        <sz val="10"/>
        <color rgb="FF000000"/>
        <rFont val="微软雅黑"/>
        <charset val="134"/>
      </rPr>
      <t>2分钟以内视频</t>
    </r>
    <r>
      <rPr>
        <sz val="14"/>
        <color rgb="FF000000"/>
        <rFont val="微软雅黑"/>
        <charset val="134"/>
      </rPr>
      <t xml:space="preserve">  </t>
    </r>
    <r>
      <rPr>
        <sz val="10"/>
        <color rgb="FF000000"/>
        <rFont val="微软雅黑"/>
        <charset val="134"/>
      </rPr>
      <t xml:space="preserve">有3d效果 </t>
    </r>
  </si>
  <si>
    <t>仪式环节</t>
  </si>
  <si>
    <t>启动仪式</t>
  </si>
  <si>
    <t>仪式流程策划+道具制作+背景元素包装</t>
  </si>
  <si>
    <t>AV设备</t>
  </si>
  <si>
    <t>LED屏幕</t>
  </si>
  <si>
    <t>P2屏，30*6</t>
  </si>
  <si>
    <t>个</t>
  </si>
  <si>
    <t>LED处理器</t>
  </si>
  <si>
    <t>LED信号处理转换</t>
  </si>
  <si>
    <t>watchout</t>
  </si>
  <si>
    <t>多窗口并行处理</t>
  </si>
  <si>
    <t>无缝切换器</t>
  </si>
  <si>
    <t>信号上屏切换</t>
  </si>
  <si>
    <t>周边辅助设备</t>
  </si>
  <si>
    <t>EXTRON MTP T/RL 15HD A SIGNAL EXTENSION</t>
  </si>
  <si>
    <t>笔记本电脑</t>
  </si>
  <si>
    <t>IBM  T60</t>
  </si>
  <si>
    <t>主席台信息反馈屏</t>
  </si>
  <si>
    <t>60*等离子超薄电视</t>
  </si>
  <si>
    <t>线阵列高频音箱</t>
  </si>
  <si>
    <t>MEYER SOUND M'ELODIE线阵列音箱</t>
  </si>
  <si>
    <t>台</t>
  </si>
  <si>
    <t>线阵列中频音箱</t>
  </si>
  <si>
    <t>线阵列低频音箱</t>
  </si>
  <si>
    <t>返送音箱</t>
  </si>
  <si>
    <t>NEXO PS15 FULL-RANGE SPEAKER</t>
  </si>
  <si>
    <t>功放</t>
  </si>
  <si>
    <t>Crown MA3600VZ</t>
  </si>
  <si>
    <t>鹅颈麦</t>
  </si>
  <si>
    <t>SHURE MX418D/C LECTURE MICROPHONE</t>
  </si>
  <si>
    <t>无线麦</t>
  </si>
  <si>
    <t>SHURE-UR4D</t>
  </si>
  <si>
    <t>调音台</t>
  </si>
  <si>
    <t>YAMAHA M7CL 48CH DIGITAL CONSOLE MIXER 数字调音台，48路</t>
  </si>
  <si>
    <t>多功能PAR</t>
  </si>
  <si>
    <t>光束灯</t>
  </si>
  <si>
    <t>FDL6000</t>
  </si>
  <si>
    <t>LED变色灯</t>
  </si>
  <si>
    <t>电脑摇头灯</t>
  </si>
  <si>
    <t>logo灯</t>
  </si>
  <si>
    <t>灯光控台</t>
  </si>
  <si>
    <t>大型灯控台</t>
  </si>
  <si>
    <t>龙门架</t>
  </si>
  <si>
    <t>10+5+5，4组</t>
  </si>
  <si>
    <t>米</t>
  </si>
  <si>
    <t>主舞台</t>
  </si>
  <si>
    <t>木质钢架舞台，30m*5m*0.6h</t>
  </si>
  <si>
    <t>平米</t>
  </si>
  <si>
    <t>led底座</t>
  </si>
  <si>
    <t>24m</t>
  </si>
  <si>
    <t>led后面支撑雷亚架</t>
  </si>
  <si>
    <t>斜坡</t>
  </si>
  <si>
    <t>30m*1.5米</t>
  </si>
  <si>
    <t>斜坡LED屏</t>
  </si>
  <si>
    <t>P2屏 20*1m</t>
  </si>
  <si>
    <t>踏步台阶</t>
  </si>
  <si>
    <t>舞台台阶</t>
  </si>
  <si>
    <t>组</t>
  </si>
  <si>
    <t>电子讲台</t>
  </si>
  <si>
    <t>木质烤漆讲台+等离子电视</t>
  </si>
  <si>
    <t>沙发茶几</t>
  </si>
  <si>
    <t>租赁，60人</t>
  </si>
  <si>
    <t>设备运输</t>
  </si>
  <si>
    <t>趟</t>
  </si>
  <si>
    <t>分会场</t>
  </si>
  <si>
    <t>屏幕 10*4m</t>
  </si>
  <si>
    <t>全频音箱</t>
  </si>
  <si>
    <t>小型灯控台</t>
  </si>
  <si>
    <t>舞台</t>
  </si>
  <si>
    <t>木质钢架舞台10m*3m*0.4h</t>
  </si>
  <si>
    <t>签到背板</t>
  </si>
  <si>
    <t>4*3m 桁架UV喷绘</t>
  </si>
  <si>
    <t>会场公共部分搭建</t>
  </si>
  <si>
    <t>户外道旗制作</t>
  </si>
  <si>
    <t>户外道旗，1*3米+铁艺底座</t>
  </si>
  <si>
    <t>大会主题立体字</t>
  </si>
  <si>
    <t>异形木质烤漆结构，双面，1组 尺寸6m</t>
  </si>
  <si>
    <t>大会门头搭建</t>
  </si>
  <si>
    <t xml:space="preserve">异形木质结构+烤漆+写真画面  </t>
  </si>
  <si>
    <t>嘉年华背板</t>
  </si>
  <si>
    <t>7*4m 桁架UV喷绘</t>
  </si>
  <si>
    <t>大会酒店入住签到板</t>
  </si>
  <si>
    <t>6*3m 桁架UV喷绘</t>
  </si>
  <si>
    <t>会场两场背板</t>
  </si>
  <si>
    <t>签到区背景板</t>
  </si>
  <si>
    <t>10.*4m* 桁架UV喷绘</t>
  </si>
  <si>
    <t>签名背景板</t>
  </si>
  <si>
    <t>10*4m 桁架UV喷绘</t>
  </si>
  <si>
    <t>日程背景板</t>
  </si>
  <si>
    <t>大会物料制作</t>
  </si>
  <si>
    <t>大会手册</t>
  </si>
  <si>
    <t>A4，铜版纸印刷</t>
  </si>
  <si>
    <t>本</t>
  </si>
  <si>
    <t>VIP嘉宾桌卡</t>
  </si>
  <si>
    <t xml:space="preserve"> </t>
  </si>
  <si>
    <t>胸卡套装</t>
  </si>
  <si>
    <t>胸卡90mm*130mm 定制 pvc材质 绳子定制</t>
  </si>
  <si>
    <t>大会资料袋</t>
  </si>
  <si>
    <t>定制logo</t>
  </si>
  <si>
    <t>直播</t>
  </si>
  <si>
    <t>直播平台租赁</t>
  </si>
  <si>
    <t>直播平台搭建、将现场画面、讲课ppt实时上传，同步直播</t>
  </si>
  <si>
    <t>场</t>
  </si>
  <si>
    <t>现场直播推流</t>
  </si>
  <si>
    <t>直播信号推流到官方平台</t>
  </si>
  <si>
    <t>界面设计</t>
  </si>
  <si>
    <t>底图叠加、人名条、画面布局</t>
  </si>
  <si>
    <t>直播设备</t>
  </si>
  <si>
    <t>主机、声卡、采集卡、隔离器</t>
  </si>
  <si>
    <t>现场导播台</t>
  </si>
  <si>
    <t>多个摄像机切换导播台</t>
  </si>
  <si>
    <t>技术人员</t>
  </si>
  <si>
    <t>导播、技术</t>
  </si>
  <si>
    <t>人/天</t>
  </si>
  <si>
    <t>会务服务</t>
  </si>
  <si>
    <t>摄像</t>
  </si>
  <si>
    <t>大会摄像，包含不同机位</t>
  </si>
  <si>
    <t>人</t>
  </si>
  <si>
    <t>摄影</t>
  </si>
  <si>
    <t>大会摄影、分会摄影</t>
  </si>
  <si>
    <t>速记</t>
  </si>
  <si>
    <t>现场速记员</t>
  </si>
  <si>
    <t>85.88万元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</si>
</sst>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%"/>
    <numFmt numFmtId="178" formatCode="0.00;[Red]0.00"/>
    <numFmt numFmtId="179" formatCode="0.00_ "/>
    <numFmt numFmtId="180" formatCode="#,##0.00_ "/>
  </numFmts>
  <fonts count="42">
    <font>
      <sz val="11"/>
      <name val="宋体"/>
      <charset val="134"/>
    </font>
    <font>
      <sz val="11"/>
      <color rgb="FF000000"/>
      <name val="宋体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b/>
      <sz val="12"/>
      <color rgb="FFFFFFFF"/>
      <name val="微软雅黑"/>
      <charset val="134"/>
    </font>
    <font>
      <b/>
      <sz val="12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sz val="10"/>
      <color rgb="FF000000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10"/>
      <color rgb="FF000000"/>
      <name val="微软雅黑"/>
      <charset val="134"/>
    </font>
    <font>
      <b/>
      <sz val="11"/>
      <color rgb="FF000000"/>
      <name val="微软雅黑"/>
      <charset val="134"/>
    </font>
    <font>
      <sz val="10"/>
      <color indexed="8"/>
      <name val="微软雅黑"/>
      <charset val="134"/>
    </font>
    <font>
      <b/>
      <sz val="20"/>
      <color rgb="FF000000"/>
      <name val="宋体"/>
      <charset val="134"/>
    </font>
    <font>
      <b/>
      <sz val="18"/>
      <color rgb="FF262626"/>
      <name val="微软雅黑"/>
      <charset val="134"/>
    </font>
    <font>
      <sz val="12"/>
      <color rgb="FFFFFFFF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color rgb="FF000000"/>
      <name val="微软雅黑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1BEDE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DDD9C4"/>
      </left>
      <right style="thin">
        <color rgb="FFDDD9C4"/>
      </right>
      <top style="thin">
        <color rgb="FFDDD9C4"/>
      </top>
      <bottom style="thin">
        <color rgb="FFDDD9C4"/>
      </bottom>
      <diagonal/>
    </border>
    <border>
      <left style="thin">
        <color rgb="FFDDD9C4"/>
      </left>
      <right/>
      <top style="thin">
        <color rgb="FFDDD9C4"/>
      </top>
      <bottom style="thin">
        <color rgb="FFDDD9C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DDD9C4"/>
      </bottom>
      <diagonal/>
    </border>
    <border>
      <left style="thin">
        <color rgb="FFBFBFBF"/>
      </left>
      <right style="thin">
        <color rgb="FFBFBFBF"/>
      </right>
      <top style="thin">
        <color rgb="FFDDD9C4"/>
      </top>
      <bottom style="thin">
        <color rgb="FFDDD9C4"/>
      </bottom>
      <diagonal/>
    </border>
    <border>
      <left/>
      <right/>
      <top style="thin">
        <color rgb="FFDDD9C4"/>
      </top>
      <bottom style="thin">
        <color rgb="FFDDD9C4"/>
      </bottom>
      <diagonal/>
    </border>
    <border>
      <left style="thin">
        <color rgb="FFDDD9C4"/>
      </left>
      <right style="thin">
        <color rgb="FFDDD9C4"/>
      </right>
      <top/>
      <bottom/>
      <diagonal/>
    </border>
    <border>
      <left style="thin">
        <color rgb="FFDDD9C4"/>
      </left>
      <right style="thin">
        <color rgb="FFDDD9C4"/>
      </right>
      <top/>
      <bottom style="thin">
        <color rgb="FFDDD9C4"/>
      </bottom>
      <diagonal/>
    </border>
    <border>
      <left style="thin">
        <color rgb="FFDDD9C4"/>
      </left>
      <right style="thin">
        <color rgb="FFDDD9C4"/>
      </right>
      <top style="thin">
        <color rgb="FFDDD9C4"/>
      </top>
      <bottom/>
      <diagonal/>
    </border>
    <border>
      <left style="thin">
        <color rgb="FFBFBFBF"/>
      </left>
      <right style="thin">
        <color rgb="FFBFBFBF"/>
      </right>
      <top style="thin">
        <color rgb="FFDDD9C4"/>
      </top>
      <bottom style="thin">
        <color rgb="FFBFBFB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>
      <alignment vertical="top"/>
      <protection locked="0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2" borderId="2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3" borderId="27" applyNumberFormat="0" applyAlignment="0" applyProtection="0">
      <alignment vertical="center"/>
    </xf>
    <xf numFmtId="0" fontId="30" fillId="9" borderId="28" applyNumberFormat="0" applyAlignment="0" applyProtection="0">
      <alignment vertical="center"/>
    </xf>
    <xf numFmtId="0" fontId="31" fillId="9" borderId="27" applyNumberFormat="0" applyAlignment="0" applyProtection="0">
      <alignment vertical="center"/>
    </xf>
    <xf numFmtId="0" fontId="32" fillId="14" borderId="29" applyNumberFormat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40" fillId="0" borderId="0">
      <protection locked="0"/>
    </xf>
  </cellStyleXfs>
  <cellXfs count="12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6" fontId="9" fillId="4" borderId="6" xfId="0" applyNumberFormat="1" applyFont="1" applyFill="1" applyBorder="1" applyAlignment="1">
      <alignment horizontal="right" vertical="center" wrapText="1"/>
    </xf>
    <xf numFmtId="43" fontId="9" fillId="0" borderId="6" xfId="1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176" fontId="9" fillId="5" borderId="6" xfId="0" applyNumberFormat="1" applyFont="1" applyFill="1" applyBorder="1" applyAlignment="1">
      <alignment horizontal="right" vertical="center" wrapText="1"/>
    </xf>
    <xf numFmtId="43" fontId="9" fillId="5" borderId="6" xfId="1" applyFont="1" applyFill="1" applyBorder="1" applyAlignment="1" applyProtection="1">
      <alignment horizontal="center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center" vertical="center" wrapText="1"/>
    </xf>
    <xf numFmtId="43" fontId="7" fillId="0" borderId="6" xfId="1" applyFont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176" fontId="12" fillId="6" borderId="6" xfId="0" applyNumberFormat="1" applyFont="1" applyFill="1" applyBorder="1" applyAlignment="1">
      <alignment horizontal="right" vertical="center" wrapText="1"/>
    </xf>
    <xf numFmtId="43" fontId="12" fillId="0" borderId="6" xfId="1" applyFont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12" fillId="6" borderId="4" xfId="0" applyNumberFormat="1" applyFont="1" applyFill="1" applyBorder="1" applyAlignment="1">
      <alignment horizontal="righ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176" fontId="12" fillId="4" borderId="6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2" fillId="0" borderId="6" xfId="49" applyFont="1" applyBorder="1" applyAlignment="1" applyProtection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176" fontId="12" fillId="0" borderId="6" xfId="0" applyNumberFormat="1" applyFont="1" applyFill="1" applyBorder="1" applyAlignment="1">
      <alignment horizontal="right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left" vertical="center"/>
    </xf>
    <xf numFmtId="0" fontId="16" fillId="4" borderId="6" xfId="0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center" vertical="center" wrapText="1"/>
    </xf>
    <xf numFmtId="177" fontId="12" fillId="0" borderId="6" xfId="0" applyNumberFormat="1" applyFont="1" applyFill="1" applyBorder="1" applyAlignment="1">
      <alignment horizontal="center" vertical="center" wrapText="1"/>
    </xf>
    <xf numFmtId="43" fontId="12" fillId="0" borderId="6" xfId="1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177" fontId="12" fillId="4" borderId="6" xfId="0" applyNumberFormat="1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left" vertical="center"/>
    </xf>
    <xf numFmtId="0" fontId="12" fillId="5" borderId="5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center" vertical="center" wrapText="1"/>
    </xf>
    <xf numFmtId="177" fontId="12" fillId="5" borderId="6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176" fontId="12" fillId="5" borderId="6" xfId="0" applyNumberFormat="1" applyFont="1" applyFill="1" applyBorder="1" applyAlignment="1">
      <alignment horizontal="right" vertical="center" wrapText="1"/>
    </xf>
    <xf numFmtId="43" fontId="12" fillId="5" borderId="6" xfId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4" fontId="15" fillId="0" borderId="0" xfId="0" applyNumberFormat="1" applyFont="1" applyFill="1" applyAlignment="1">
      <alignment horizontal="center" vertical="center" wrapText="1"/>
    </xf>
    <xf numFmtId="0" fontId="12" fillId="5" borderId="6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 wrapText="1"/>
    </xf>
    <xf numFmtId="178" fontId="12" fillId="4" borderId="6" xfId="0" applyNumberFormat="1" applyFont="1" applyFill="1" applyBorder="1" applyAlignment="1">
      <alignment horizontal="right"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178" fontId="12" fillId="4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179" fontId="12" fillId="4" borderId="6" xfId="0" applyNumberFormat="1" applyFont="1" applyFill="1" applyBorder="1" applyAlignment="1">
      <alignment horizontal="left" vertical="center" wrapText="1"/>
    </xf>
    <xf numFmtId="178" fontId="12" fillId="4" borderId="6" xfId="0" applyNumberFormat="1" applyFont="1" applyFill="1" applyBorder="1" applyAlignment="1">
      <alignment horizontal="center" wrapText="1"/>
    </xf>
    <xf numFmtId="178" fontId="12" fillId="4" borderId="6" xfId="0" applyNumberFormat="1" applyFont="1" applyFill="1" applyBorder="1" applyAlignment="1">
      <alignment horizontal="right" wrapText="1"/>
    </xf>
    <xf numFmtId="179" fontId="12" fillId="0" borderId="6" xfId="0" applyNumberFormat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right" vertical="center" wrapText="1"/>
    </xf>
    <xf numFmtId="43" fontId="5" fillId="3" borderId="6" xfId="1" applyFont="1" applyFill="1" applyBorder="1" applyAlignment="1" applyProtection="1">
      <alignment horizontal="center" vertical="center" wrapText="1"/>
    </xf>
    <xf numFmtId="0" fontId="17" fillId="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179" fontId="18" fillId="0" borderId="0" xfId="0" applyNumberFormat="1" applyFont="1" applyAlignment="1">
      <alignment horizontal="center" vertical="center"/>
    </xf>
    <xf numFmtId="0" fontId="19" fillId="8" borderId="8" xfId="0" applyFont="1" applyFill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179" fontId="8" fillId="9" borderId="11" xfId="0" applyNumberFormat="1" applyFont="1" applyFill="1" applyBorder="1" applyAlignment="1">
      <alignment horizontal="center" vertical="center"/>
    </xf>
    <xf numFmtId="0" fontId="19" fillId="8" borderId="10" xfId="0" applyFont="1" applyFill="1" applyBorder="1" applyAlignment="1">
      <alignment horizontal="center" vertical="center"/>
    </xf>
    <xf numFmtId="0" fontId="19" fillId="8" borderId="12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179" fontId="8" fillId="9" borderId="14" xfId="0" applyNumberFormat="1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/>
    </xf>
    <xf numFmtId="179" fontId="4" fillId="8" borderId="17" xfId="0" applyNumberFormat="1" applyFont="1" applyFill="1" applyBorder="1" applyAlignment="1">
      <alignment horizontal="center" vertical="center"/>
    </xf>
    <xf numFmtId="0" fontId="5" fillId="10" borderId="15" xfId="0" applyFont="1" applyFill="1" applyBorder="1" applyAlignment="1">
      <alignment horizontal="center" vertical="center" wrapText="1"/>
    </xf>
    <xf numFmtId="0" fontId="5" fillId="10" borderId="16" xfId="0" applyFont="1" applyFill="1" applyBorder="1" applyAlignment="1">
      <alignment horizontal="center" vertical="center" wrapText="1"/>
    </xf>
    <xf numFmtId="180" fontId="5" fillId="10" borderId="18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80" fontId="11" fillId="0" borderId="15" xfId="0" applyNumberFormat="1" applyFont="1" applyBorder="1">
      <alignment vertical="center"/>
    </xf>
    <xf numFmtId="0" fontId="11" fillId="0" borderId="16" xfId="0" applyFont="1" applyBorder="1">
      <alignment vertical="center"/>
    </xf>
    <xf numFmtId="180" fontId="11" fillId="0" borderId="18" xfId="0" applyNumberFormat="1" applyFont="1" applyBorder="1">
      <alignment vertical="center"/>
    </xf>
    <xf numFmtId="0" fontId="5" fillId="10" borderId="19" xfId="0" applyFont="1" applyFill="1" applyBorder="1" applyAlignment="1">
      <alignment horizontal="center" vertical="center" wrapText="1"/>
    </xf>
    <xf numFmtId="49" fontId="11" fillId="11" borderId="15" xfId="0" applyNumberFormat="1" applyFont="1" applyFill="1" applyBorder="1" applyAlignment="1">
      <alignment horizontal="center" vertical="center"/>
    </xf>
    <xf numFmtId="0" fontId="11" fillId="11" borderId="15" xfId="0" applyFont="1" applyFill="1" applyBorder="1" applyAlignment="1">
      <alignment horizontal="center" vertical="center"/>
    </xf>
    <xf numFmtId="180" fontId="11" fillId="11" borderId="15" xfId="0" applyNumberFormat="1" applyFont="1" applyFill="1" applyBorder="1">
      <alignment vertical="center"/>
    </xf>
    <xf numFmtId="0" fontId="11" fillId="11" borderId="16" xfId="0" applyFont="1" applyFill="1" applyBorder="1">
      <alignment vertical="center"/>
    </xf>
    <xf numFmtId="180" fontId="11" fillId="11" borderId="18" xfId="0" applyNumberFormat="1" applyFont="1" applyFill="1" applyBorder="1">
      <alignment vertical="center"/>
    </xf>
    <xf numFmtId="49" fontId="11" fillId="0" borderId="20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49" fontId="11" fillId="0" borderId="21" xfId="0" applyNumberFormat="1" applyFont="1" applyBorder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21" xfId="0" applyFont="1" applyBorder="1">
      <alignment vertical="center"/>
    </xf>
    <xf numFmtId="0" fontId="11" fillId="11" borderId="16" xfId="0" applyFont="1" applyFill="1" applyBorder="1" applyAlignment="1">
      <alignment horizontal="center" vertical="center"/>
    </xf>
    <xf numFmtId="0" fontId="11" fillId="11" borderId="19" xfId="0" applyFont="1" applyFill="1" applyBorder="1" applyAlignment="1">
      <alignment horizontal="center" vertical="center"/>
    </xf>
    <xf numFmtId="180" fontId="11" fillId="11" borderId="19" xfId="0" applyNumberFormat="1" applyFont="1" applyFill="1" applyBorder="1">
      <alignment vertical="center"/>
    </xf>
    <xf numFmtId="0" fontId="11" fillId="11" borderId="19" xfId="0" applyFont="1" applyFill="1" applyBorder="1">
      <alignment vertical="center"/>
    </xf>
    <xf numFmtId="49" fontId="11" fillId="11" borderId="22" xfId="0" applyNumberFormat="1" applyFont="1" applyFill="1" applyBorder="1" applyAlignment="1">
      <alignment horizontal="center" vertical="center"/>
    </xf>
    <xf numFmtId="0" fontId="11" fillId="11" borderId="22" xfId="0" applyFont="1" applyFill="1" applyBorder="1" applyAlignment="1">
      <alignment horizontal="center" vertical="center" wrapText="1"/>
    </xf>
    <xf numFmtId="49" fontId="11" fillId="11" borderId="20" xfId="0" applyNumberFormat="1" applyFont="1" applyFill="1" applyBorder="1" applyAlignment="1">
      <alignment horizontal="center" vertical="center"/>
    </xf>
    <xf numFmtId="0" fontId="11" fillId="11" borderId="20" xfId="0" applyFont="1" applyFill="1" applyBorder="1" applyAlignment="1">
      <alignment horizontal="center" vertical="center"/>
    </xf>
    <xf numFmtId="49" fontId="11" fillId="11" borderId="21" xfId="0" applyNumberFormat="1" applyFont="1" applyFill="1" applyBorder="1" applyAlignment="1">
      <alignment horizontal="center" vertical="center"/>
    </xf>
    <xf numFmtId="0" fontId="11" fillId="11" borderId="21" xfId="0" applyFont="1" applyFill="1" applyBorder="1" applyAlignment="1">
      <alignment horizontal="center" vertical="center"/>
    </xf>
    <xf numFmtId="49" fontId="4" fillId="8" borderId="15" xfId="0" applyNumberFormat="1" applyFont="1" applyFill="1" applyBorder="1" applyAlignment="1">
      <alignment horizontal="center" vertical="center"/>
    </xf>
    <xf numFmtId="49" fontId="4" fillId="8" borderId="16" xfId="0" applyNumberFormat="1" applyFont="1" applyFill="1" applyBorder="1" applyAlignment="1">
      <alignment horizontal="center" vertical="center"/>
    </xf>
    <xf numFmtId="49" fontId="4" fillId="8" borderId="19" xfId="0" applyNumberFormat="1" applyFont="1" applyFill="1" applyBorder="1" applyAlignment="1">
      <alignment horizontal="center" vertical="center"/>
    </xf>
    <xf numFmtId="180" fontId="4" fillId="8" borderId="23" xfId="0" applyNumberFormat="1" applyFont="1" applyFill="1" applyBorder="1" applyAlignment="1">
      <alignment horizontal="center" vertical="center"/>
    </xf>
    <xf numFmtId="180" fontId="1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3" xfId="49"/>
  </cellStyles>
  <dxfs count="10">
    <dxf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  <dxf>
      <font>
        <b val="1"/>
      </font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5B3D7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 val="1"/>
        <color rgb="FF000000"/>
      </font>
      <fill>
        <patternFill patternType="solid">
          <fgColor rgb="FFDCE6F1"/>
          <bgColor rgb="FFDCE6F1"/>
        </patternFill>
      </fill>
      <border>
        <left/>
        <right/>
        <top style="thin">
          <color rgb="FF95B3D7"/>
        </top>
        <bottom style="thin">
          <color rgb="FF95B3D7"/>
        </bottom>
      </border>
    </dxf>
    <dxf>
      <font>
        <b val="1"/>
        <color rgb="FF000000"/>
      </font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</dxfs>
  <tableStyles count="1" defaultTableStyle="TableStyleMedium2" defaultPivotStyle="PivotStylePreset2_Accent1 1">
    <tableStyle name="PivotStylePreset2_Accent1 1" table="0" count="10" xr9:uid="{7BBAEE2C-8AFB-499A-986F-8CD60AEFA20F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0"/>
  <sheetViews>
    <sheetView zoomScale="90" zoomScaleNormal="90" topLeftCell="A17" workbookViewId="0">
      <selection activeCell="D37" sqref="D37"/>
    </sheetView>
  </sheetViews>
  <sheetFormatPr defaultColWidth="9" defaultRowHeight="13.5"/>
  <cols>
    <col min="1" max="1" width="9.625" customWidth="1"/>
    <col min="2" max="2" width="17.0916666666667" customWidth="1"/>
    <col min="3" max="3" width="60" customWidth="1"/>
    <col min="4" max="4" width="11.275" customWidth="1"/>
    <col min="5" max="5" width="11.9" customWidth="1"/>
    <col min="6" max="6" width="5.625" customWidth="1"/>
    <col min="7" max="7" width="14.375" customWidth="1"/>
    <col min="8" max="9" width="11" customWidth="1"/>
    <col min="10" max="10" width="9.625" customWidth="1"/>
    <col min="11" max="11" width="17.0916666666667" customWidth="1"/>
    <col min="12" max="12" width="60" customWidth="1"/>
    <col min="13" max="13" width="7.09166666666667" customWidth="1"/>
    <col min="14" max="14" width="11.9" customWidth="1"/>
    <col min="15" max="15" width="5.625" customWidth="1"/>
    <col min="16" max="16" width="14.375" customWidth="1"/>
  </cols>
  <sheetData>
    <row r="1" ht="68.15" customHeight="1" spans="1:16">
      <c r="A1" s="79" t="s">
        <v>0</v>
      </c>
      <c r="B1" s="79"/>
      <c r="C1" s="79"/>
      <c r="D1" s="79"/>
      <c r="E1" s="79"/>
      <c r="F1" s="79"/>
      <c r="G1" s="79"/>
      <c r="J1" s="79" t="s">
        <v>1</v>
      </c>
      <c r="K1" s="79"/>
      <c r="L1" s="79"/>
      <c r="M1" s="79"/>
      <c r="N1" s="79"/>
      <c r="O1" s="79"/>
      <c r="P1" s="79"/>
    </row>
    <row r="2" ht="24.75" spans="1:16">
      <c r="A2" s="80" t="s">
        <v>2</v>
      </c>
      <c r="B2" s="80"/>
      <c r="C2" s="80"/>
      <c r="D2" s="80"/>
      <c r="E2" s="80"/>
      <c r="F2" s="80"/>
      <c r="G2" s="81"/>
      <c r="J2" s="80" t="s">
        <v>2</v>
      </c>
      <c r="K2" s="80"/>
      <c r="L2" s="80"/>
      <c r="M2" s="80"/>
      <c r="N2" s="80"/>
      <c r="O2" s="80"/>
      <c r="P2" s="81"/>
    </row>
    <row r="3" ht="27" customHeight="1" spans="1:16">
      <c r="A3" s="82" t="s">
        <v>3</v>
      </c>
      <c r="B3" s="83" t="s">
        <v>4</v>
      </c>
      <c r="C3" s="84"/>
      <c r="D3" s="84"/>
      <c r="E3" s="84"/>
      <c r="F3" s="84"/>
      <c r="G3" s="85"/>
      <c r="J3" s="82" t="s">
        <v>3</v>
      </c>
      <c r="K3" s="83" t="s">
        <v>4</v>
      </c>
      <c r="L3" s="84"/>
      <c r="M3" s="84"/>
      <c r="N3" s="84"/>
      <c r="O3" s="84"/>
      <c r="P3" s="85"/>
    </row>
    <row r="4" ht="27" customHeight="1" spans="1:16">
      <c r="A4" s="86" t="s">
        <v>5</v>
      </c>
      <c r="B4" s="83" t="s">
        <v>6</v>
      </c>
      <c r="C4" s="84"/>
      <c r="D4" s="84"/>
      <c r="E4" s="84"/>
      <c r="F4" s="84"/>
      <c r="G4" s="85"/>
      <c r="J4" s="86" t="s">
        <v>5</v>
      </c>
      <c r="K4" s="83" t="s">
        <v>6</v>
      </c>
      <c r="L4" s="84"/>
      <c r="M4" s="84"/>
      <c r="N4" s="84"/>
      <c r="O4" s="84"/>
      <c r="P4" s="85"/>
    </row>
    <row r="5" ht="27" customHeight="1" spans="1:16">
      <c r="A5" s="87" t="s">
        <v>7</v>
      </c>
      <c r="B5" s="88" t="s">
        <v>8</v>
      </c>
      <c r="C5" s="89"/>
      <c r="D5" s="89"/>
      <c r="E5" s="89"/>
      <c r="F5" s="89"/>
      <c r="G5" s="90"/>
      <c r="J5" s="87" t="s">
        <v>7</v>
      </c>
      <c r="K5" s="88" t="s">
        <v>8</v>
      </c>
      <c r="L5" s="89"/>
      <c r="M5" s="89"/>
      <c r="N5" s="89"/>
      <c r="O5" s="89"/>
      <c r="P5" s="90"/>
    </row>
    <row r="6" ht="27" customHeight="1" spans="1:16">
      <c r="A6" s="91" t="s">
        <v>9</v>
      </c>
      <c r="B6" s="91" t="s">
        <v>10</v>
      </c>
      <c r="C6" s="91" t="s">
        <v>11</v>
      </c>
      <c r="D6" s="91" t="s">
        <v>12</v>
      </c>
      <c r="E6" s="91" t="s">
        <v>13</v>
      </c>
      <c r="F6" s="92" t="s">
        <v>14</v>
      </c>
      <c r="G6" s="93" t="s">
        <v>15</v>
      </c>
      <c r="J6" s="91" t="s">
        <v>9</v>
      </c>
      <c r="K6" s="91" t="s">
        <v>10</v>
      </c>
      <c r="L6" s="91" t="s">
        <v>11</v>
      </c>
      <c r="M6" s="91" t="s">
        <v>12</v>
      </c>
      <c r="N6" s="91" t="s">
        <v>13</v>
      </c>
      <c r="O6" s="92" t="s">
        <v>14</v>
      </c>
      <c r="P6" s="93" t="s">
        <v>15</v>
      </c>
    </row>
    <row r="7" ht="27" customHeight="1" spans="1:16">
      <c r="A7" s="94" t="s">
        <v>16</v>
      </c>
      <c r="B7" s="94" t="s">
        <v>17</v>
      </c>
      <c r="C7" s="94"/>
      <c r="D7" s="94"/>
      <c r="E7" s="94"/>
      <c r="F7" s="95"/>
      <c r="G7" s="96">
        <f>SUM(G8:G8)</f>
        <v>3000</v>
      </c>
      <c r="J7" s="94" t="s">
        <v>16</v>
      </c>
      <c r="K7" s="94" t="s">
        <v>17</v>
      </c>
      <c r="L7" s="94"/>
      <c r="M7" s="94"/>
      <c r="N7" s="94"/>
      <c r="O7" s="95"/>
      <c r="P7" s="96">
        <f>SUM(P8:P8)</f>
        <v>3000</v>
      </c>
    </row>
    <row r="8" ht="27" customHeight="1" spans="1:16">
      <c r="A8" s="97" t="s">
        <v>18</v>
      </c>
      <c r="B8" s="98" t="s">
        <v>19</v>
      </c>
      <c r="C8" s="98" t="s">
        <v>20</v>
      </c>
      <c r="D8" s="98" t="s">
        <v>21</v>
      </c>
      <c r="E8" s="99">
        <v>3000</v>
      </c>
      <c r="F8" s="100">
        <v>1</v>
      </c>
      <c r="G8" s="101">
        <v>3000</v>
      </c>
      <c r="J8" s="97" t="s">
        <v>18</v>
      </c>
      <c r="K8" s="98" t="s">
        <v>19</v>
      </c>
      <c r="L8" s="98" t="s">
        <v>20</v>
      </c>
      <c r="M8" s="98" t="s">
        <v>21</v>
      </c>
      <c r="N8" s="99">
        <v>3000</v>
      </c>
      <c r="O8" s="100">
        <v>1</v>
      </c>
      <c r="P8" s="101">
        <v>3000</v>
      </c>
    </row>
    <row r="9" ht="27" customHeight="1" spans="1:16">
      <c r="A9" s="94" t="s">
        <v>22</v>
      </c>
      <c r="B9" s="94" t="s">
        <v>23</v>
      </c>
      <c r="C9" s="95"/>
      <c r="D9" s="102"/>
      <c r="E9" s="102"/>
      <c r="F9" s="102"/>
      <c r="G9" s="96">
        <f>SUM(G10:G16)</f>
        <v>211340</v>
      </c>
      <c r="J9" s="94" t="s">
        <v>22</v>
      </c>
      <c r="K9" s="94" t="s">
        <v>23</v>
      </c>
      <c r="L9" s="95"/>
      <c r="M9" s="102"/>
      <c r="N9" s="102"/>
      <c r="O9" s="102"/>
      <c r="P9" s="96">
        <f>SUM(P10:P16)</f>
        <v>199500</v>
      </c>
    </row>
    <row r="10" ht="29.15" customHeight="1" spans="1:16">
      <c r="A10" s="103" t="s">
        <v>24</v>
      </c>
      <c r="B10" s="104" t="s">
        <v>25</v>
      </c>
      <c r="C10" s="104" t="s">
        <v>26</v>
      </c>
      <c r="D10" s="104" t="s">
        <v>27</v>
      </c>
      <c r="E10" s="105">
        <v>500</v>
      </c>
      <c r="F10" s="106">
        <v>40</v>
      </c>
      <c r="G10" s="107">
        <f t="shared" ref="G10:G12" si="0">E10*F10</f>
        <v>20000</v>
      </c>
      <c r="J10" s="103" t="s">
        <v>24</v>
      </c>
      <c r="K10" s="104" t="s">
        <v>25</v>
      </c>
      <c r="L10" s="104" t="s">
        <v>26</v>
      </c>
      <c r="M10" s="104" t="s">
        <v>27</v>
      </c>
      <c r="N10" s="105">
        <v>500</v>
      </c>
      <c r="O10" s="106">
        <v>40</v>
      </c>
      <c r="P10" s="107">
        <f t="shared" ref="P10:P16" si="1">N10*O10</f>
        <v>20000</v>
      </c>
    </row>
    <row r="11" ht="16.5" spans="1:16">
      <c r="A11" s="97" t="s">
        <v>28</v>
      </c>
      <c r="B11" s="98" t="s">
        <v>29</v>
      </c>
      <c r="C11" s="98" t="s">
        <v>30</v>
      </c>
      <c r="D11" s="98" t="s">
        <v>27</v>
      </c>
      <c r="E11" s="99">
        <v>298</v>
      </c>
      <c r="F11" s="100">
        <v>50</v>
      </c>
      <c r="G11" s="101">
        <f t="shared" si="0"/>
        <v>14900</v>
      </c>
      <c r="J11" s="97" t="s">
        <v>28</v>
      </c>
      <c r="K11" s="98" t="s">
        <v>29</v>
      </c>
      <c r="L11" s="98" t="s">
        <v>30</v>
      </c>
      <c r="M11" s="98" t="s">
        <v>27</v>
      </c>
      <c r="N11" s="99">
        <v>298</v>
      </c>
      <c r="O11" s="100">
        <v>50</v>
      </c>
      <c r="P11" s="101">
        <f t="shared" si="1"/>
        <v>14900</v>
      </c>
    </row>
    <row r="12" ht="16.5" spans="1:16">
      <c r="A12" s="97"/>
      <c r="B12" s="98"/>
      <c r="C12" s="98" t="s">
        <v>31</v>
      </c>
      <c r="D12" s="98" t="s">
        <v>27</v>
      </c>
      <c r="E12" s="99">
        <v>258</v>
      </c>
      <c r="F12" s="100">
        <v>50</v>
      </c>
      <c r="G12" s="101">
        <f t="shared" si="0"/>
        <v>12900</v>
      </c>
      <c r="J12" s="97"/>
      <c r="K12" s="98"/>
      <c r="L12" s="98" t="s">
        <v>31</v>
      </c>
      <c r="M12" s="98" t="s">
        <v>27</v>
      </c>
      <c r="N12" s="99">
        <v>258</v>
      </c>
      <c r="O12" s="100">
        <v>50</v>
      </c>
      <c r="P12" s="101">
        <f t="shared" si="1"/>
        <v>12900</v>
      </c>
    </row>
    <row r="13" ht="16.5" spans="1:16">
      <c r="A13" s="103" t="s">
        <v>32</v>
      </c>
      <c r="B13" s="104" t="s">
        <v>33</v>
      </c>
      <c r="C13" s="104" t="s">
        <v>34</v>
      </c>
      <c r="D13" s="104" t="s">
        <v>27</v>
      </c>
      <c r="E13" s="105">
        <v>4000</v>
      </c>
      <c r="F13" s="106">
        <v>30</v>
      </c>
      <c r="G13" s="107">
        <f>E13*F13*1.08</f>
        <v>129600</v>
      </c>
      <c r="H13" t="s">
        <v>35</v>
      </c>
      <c r="J13" s="103" t="s">
        <v>32</v>
      </c>
      <c r="K13" s="104" t="s">
        <v>33</v>
      </c>
      <c r="L13" s="104" t="s">
        <v>34</v>
      </c>
      <c r="M13" s="104" t="s">
        <v>27</v>
      </c>
      <c r="N13" s="105">
        <v>4000</v>
      </c>
      <c r="O13" s="106">
        <v>30</v>
      </c>
      <c r="P13" s="107">
        <f t="shared" si="1"/>
        <v>120000</v>
      </c>
    </row>
    <row r="14" ht="16.5" spans="1:16">
      <c r="A14" s="103"/>
      <c r="B14" s="104"/>
      <c r="C14" s="104" t="s">
        <v>36</v>
      </c>
      <c r="D14" s="104" t="s">
        <v>37</v>
      </c>
      <c r="E14" s="105">
        <v>280</v>
      </c>
      <c r="F14" s="106">
        <v>100</v>
      </c>
      <c r="G14" s="107">
        <f>E14*F14*1.08</f>
        <v>30240</v>
      </c>
      <c r="H14" t="s">
        <v>35</v>
      </c>
      <c r="J14" s="103"/>
      <c r="K14" s="104"/>
      <c r="L14" s="104" t="s">
        <v>36</v>
      </c>
      <c r="M14" s="104" t="s">
        <v>37</v>
      </c>
      <c r="N14" s="105">
        <v>280</v>
      </c>
      <c r="O14" s="106">
        <v>100</v>
      </c>
      <c r="P14" s="107">
        <f t="shared" si="1"/>
        <v>28000</v>
      </c>
    </row>
    <row r="15" ht="16.5" spans="1:16">
      <c r="A15" s="97" t="s">
        <v>38</v>
      </c>
      <c r="B15" s="97" t="s">
        <v>39</v>
      </c>
      <c r="C15" s="97" t="s">
        <v>40</v>
      </c>
      <c r="D15" s="98" t="s">
        <v>21</v>
      </c>
      <c r="E15" s="99">
        <v>500</v>
      </c>
      <c r="F15" s="100">
        <v>1</v>
      </c>
      <c r="G15" s="101">
        <f t="shared" ref="G15:G19" si="2">E15*F15</f>
        <v>500</v>
      </c>
      <c r="J15" s="97" t="s">
        <v>38</v>
      </c>
      <c r="K15" s="97" t="s">
        <v>39</v>
      </c>
      <c r="L15" s="97" t="s">
        <v>40</v>
      </c>
      <c r="M15" s="98" t="s">
        <v>21</v>
      </c>
      <c r="N15" s="99">
        <v>500</v>
      </c>
      <c r="O15" s="100">
        <v>1</v>
      </c>
      <c r="P15" s="101">
        <f t="shared" si="1"/>
        <v>500</v>
      </c>
    </row>
    <row r="16" ht="16.5" spans="1:16">
      <c r="A16" s="97" t="s">
        <v>41</v>
      </c>
      <c r="B16" s="97" t="s">
        <v>23</v>
      </c>
      <c r="C16" s="97" t="s">
        <v>42</v>
      </c>
      <c r="D16" s="98" t="s">
        <v>21</v>
      </c>
      <c r="E16" s="99">
        <v>3200</v>
      </c>
      <c r="F16" s="100">
        <v>1</v>
      </c>
      <c r="G16" s="101">
        <f t="shared" si="2"/>
        <v>3200</v>
      </c>
      <c r="J16" s="97" t="s">
        <v>41</v>
      </c>
      <c r="K16" s="97" t="s">
        <v>23</v>
      </c>
      <c r="L16" s="97" t="s">
        <v>42</v>
      </c>
      <c r="M16" s="98" t="s">
        <v>21</v>
      </c>
      <c r="N16" s="99">
        <v>3200</v>
      </c>
      <c r="O16" s="100">
        <v>1</v>
      </c>
      <c r="P16" s="101">
        <f t="shared" si="1"/>
        <v>3200</v>
      </c>
    </row>
    <row r="17" ht="27" customHeight="1" spans="1:16">
      <c r="A17" s="94" t="s">
        <v>43</v>
      </c>
      <c r="B17" s="94" t="s">
        <v>44</v>
      </c>
      <c r="C17" s="95"/>
      <c r="D17" s="102"/>
      <c r="E17" s="102"/>
      <c r="F17" s="102"/>
      <c r="G17" s="96">
        <f>SUM(G18:G30)</f>
        <v>99008</v>
      </c>
      <c r="J17" s="94" t="s">
        <v>43</v>
      </c>
      <c r="K17" s="94" t="s">
        <v>44</v>
      </c>
      <c r="L17" s="95"/>
      <c r="M17" s="102"/>
      <c r="N17" s="102"/>
      <c r="O17" s="102"/>
      <c r="P17" s="96">
        <f>SUM(P18:P30)</f>
        <v>94600</v>
      </c>
    </row>
    <row r="18" ht="16.5" spans="1:16">
      <c r="A18" s="97" t="s">
        <v>45</v>
      </c>
      <c r="B18" s="98" t="s">
        <v>46</v>
      </c>
      <c r="C18" s="98" t="s">
        <v>47</v>
      </c>
      <c r="D18" s="98" t="s">
        <v>48</v>
      </c>
      <c r="E18" s="99">
        <v>20000</v>
      </c>
      <c r="F18" s="100">
        <v>1</v>
      </c>
      <c r="G18" s="101">
        <v>20000</v>
      </c>
      <c r="J18" s="97" t="s">
        <v>45</v>
      </c>
      <c r="K18" s="98" t="s">
        <v>46</v>
      </c>
      <c r="L18" s="98" t="s">
        <v>47</v>
      </c>
      <c r="M18" s="98" t="s">
        <v>48</v>
      </c>
      <c r="N18" s="99">
        <v>20000</v>
      </c>
      <c r="O18" s="100">
        <v>1</v>
      </c>
      <c r="P18" s="101">
        <v>20000</v>
      </c>
    </row>
    <row r="19" ht="27" customHeight="1" spans="1:16">
      <c r="A19" s="97"/>
      <c r="B19" s="98"/>
      <c r="C19" s="98" t="s">
        <v>49</v>
      </c>
      <c r="D19" s="98" t="s">
        <v>50</v>
      </c>
      <c r="E19" s="99">
        <v>80</v>
      </c>
      <c r="F19" s="100">
        <v>50</v>
      </c>
      <c r="G19" s="101">
        <f t="shared" si="2"/>
        <v>4000</v>
      </c>
      <c r="J19" s="97"/>
      <c r="K19" s="98"/>
      <c r="L19" s="98" t="s">
        <v>49</v>
      </c>
      <c r="M19" s="98" t="s">
        <v>50</v>
      </c>
      <c r="N19" s="99">
        <v>80</v>
      </c>
      <c r="O19" s="100">
        <v>50</v>
      </c>
      <c r="P19" s="101">
        <f>N19*O19</f>
        <v>4000</v>
      </c>
    </row>
    <row r="20" ht="16.5" spans="1:16">
      <c r="A20" s="108" t="s">
        <v>51</v>
      </c>
      <c r="B20" s="109" t="s">
        <v>52</v>
      </c>
      <c r="C20" s="110" t="s">
        <v>53</v>
      </c>
      <c r="D20" s="98" t="s">
        <v>54</v>
      </c>
      <c r="E20" s="99">
        <v>2</v>
      </c>
      <c r="F20" s="100">
        <v>60</v>
      </c>
      <c r="G20" s="101">
        <v>120</v>
      </c>
      <c r="J20" s="108" t="s">
        <v>51</v>
      </c>
      <c r="K20" s="109" t="s">
        <v>52</v>
      </c>
      <c r="L20" s="110" t="s">
        <v>53</v>
      </c>
      <c r="M20" s="98" t="s">
        <v>54</v>
      </c>
      <c r="N20" s="99">
        <v>2</v>
      </c>
      <c r="O20" s="100">
        <v>60</v>
      </c>
      <c r="P20" s="101">
        <v>120</v>
      </c>
    </row>
    <row r="21" ht="16.5" spans="1:16">
      <c r="A21" s="108"/>
      <c r="B21" s="109"/>
      <c r="C21" s="110" t="s">
        <v>55</v>
      </c>
      <c r="D21" s="98" t="s">
        <v>54</v>
      </c>
      <c r="E21" s="99">
        <v>5</v>
      </c>
      <c r="F21" s="100">
        <v>50</v>
      </c>
      <c r="G21" s="101">
        <v>200</v>
      </c>
      <c r="J21" s="108"/>
      <c r="K21" s="109"/>
      <c r="L21" s="110" t="s">
        <v>55</v>
      </c>
      <c r="M21" s="98" t="s">
        <v>54</v>
      </c>
      <c r="N21" s="99">
        <v>5</v>
      </c>
      <c r="O21" s="100">
        <v>50</v>
      </c>
      <c r="P21" s="101">
        <v>200</v>
      </c>
    </row>
    <row r="22" ht="16.5" spans="1:16">
      <c r="A22" s="108"/>
      <c r="B22" s="109"/>
      <c r="C22" s="110" t="s">
        <v>56</v>
      </c>
      <c r="D22" s="98" t="s">
        <v>54</v>
      </c>
      <c r="E22" s="99">
        <v>1</v>
      </c>
      <c r="F22" s="100">
        <v>40</v>
      </c>
      <c r="G22" s="101">
        <v>40</v>
      </c>
      <c r="J22" s="108"/>
      <c r="K22" s="109"/>
      <c r="L22" s="110" t="s">
        <v>56</v>
      </c>
      <c r="M22" s="98" t="s">
        <v>54</v>
      </c>
      <c r="N22" s="99">
        <v>1</v>
      </c>
      <c r="O22" s="100">
        <v>40</v>
      </c>
      <c r="P22" s="101">
        <v>40</v>
      </c>
    </row>
    <row r="23" ht="16.5" spans="1:16">
      <c r="A23" s="108"/>
      <c r="B23" s="109"/>
      <c r="C23" s="110" t="s">
        <v>57</v>
      </c>
      <c r="D23" s="98" t="s">
        <v>58</v>
      </c>
      <c r="E23" s="99">
        <v>180</v>
      </c>
      <c r="F23" s="100">
        <v>3</v>
      </c>
      <c r="G23" s="101">
        <v>540</v>
      </c>
      <c r="J23" s="108"/>
      <c r="K23" s="109"/>
      <c r="L23" s="110" t="s">
        <v>57</v>
      </c>
      <c r="M23" s="98" t="s">
        <v>58</v>
      </c>
      <c r="N23" s="99">
        <v>180</v>
      </c>
      <c r="O23" s="100">
        <v>3</v>
      </c>
      <c r="P23" s="101">
        <v>540</v>
      </c>
    </row>
    <row r="24" ht="16.5" spans="1:16">
      <c r="A24" s="108"/>
      <c r="B24" s="109"/>
      <c r="C24" s="110" t="s">
        <v>59</v>
      </c>
      <c r="D24" s="98" t="s">
        <v>60</v>
      </c>
      <c r="E24" s="99">
        <v>50</v>
      </c>
      <c r="F24" s="100">
        <v>1</v>
      </c>
      <c r="G24" s="101">
        <v>50</v>
      </c>
      <c r="J24" s="108"/>
      <c r="K24" s="109"/>
      <c r="L24" s="110" t="s">
        <v>59</v>
      </c>
      <c r="M24" s="98" t="s">
        <v>60</v>
      </c>
      <c r="N24" s="99">
        <v>50</v>
      </c>
      <c r="O24" s="100">
        <v>1</v>
      </c>
      <c r="P24" s="101">
        <v>50</v>
      </c>
    </row>
    <row r="25" ht="16.5" spans="1:16">
      <c r="A25" s="108"/>
      <c r="B25" s="109"/>
      <c r="C25" s="110" t="s">
        <v>61</v>
      </c>
      <c r="D25" s="98" t="s">
        <v>58</v>
      </c>
      <c r="E25" s="99">
        <v>9150</v>
      </c>
      <c r="F25" s="100">
        <v>1</v>
      </c>
      <c r="G25" s="101">
        <v>9150</v>
      </c>
      <c r="J25" s="108"/>
      <c r="K25" s="109"/>
      <c r="L25" s="110" t="s">
        <v>61</v>
      </c>
      <c r="M25" s="98" t="s">
        <v>58</v>
      </c>
      <c r="N25" s="99">
        <v>9150</v>
      </c>
      <c r="O25" s="100">
        <v>1</v>
      </c>
      <c r="P25" s="101">
        <v>9150</v>
      </c>
    </row>
    <row r="26" ht="16.5" spans="1:16">
      <c r="A26" s="108"/>
      <c r="B26" s="109"/>
      <c r="C26" s="110" t="s">
        <v>62</v>
      </c>
      <c r="D26" s="98" t="s">
        <v>63</v>
      </c>
      <c r="E26" s="99">
        <v>15</v>
      </c>
      <c r="F26" s="100">
        <v>60</v>
      </c>
      <c r="G26" s="101">
        <v>900</v>
      </c>
      <c r="J26" s="108"/>
      <c r="K26" s="109"/>
      <c r="L26" s="110" t="s">
        <v>62</v>
      </c>
      <c r="M26" s="98" t="s">
        <v>63</v>
      </c>
      <c r="N26" s="99">
        <v>15</v>
      </c>
      <c r="O26" s="100">
        <v>60</v>
      </c>
      <c r="P26" s="101">
        <v>900</v>
      </c>
    </row>
    <row r="27" ht="16.5" spans="1:16">
      <c r="A27" s="111"/>
      <c r="B27" s="112"/>
      <c r="C27" s="110" t="s">
        <v>64</v>
      </c>
      <c r="D27" s="98" t="s">
        <v>58</v>
      </c>
      <c r="E27" s="99">
        <v>3000</v>
      </c>
      <c r="F27" s="100">
        <v>1</v>
      </c>
      <c r="G27" s="101">
        <f t="shared" ref="G27:G35" si="3">E27*F27</f>
        <v>3000</v>
      </c>
      <c r="J27" s="111"/>
      <c r="K27" s="113"/>
      <c r="L27" s="110" t="s">
        <v>64</v>
      </c>
      <c r="M27" s="98" t="s">
        <v>58</v>
      </c>
      <c r="N27" s="99">
        <v>3000</v>
      </c>
      <c r="O27" s="100">
        <v>1</v>
      </c>
      <c r="P27" s="101">
        <f t="shared" ref="P27:P30" si="4">N27*O27</f>
        <v>3000</v>
      </c>
    </row>
    <row r="28" ht="16.5" spans="1:16">
      <c r="A28" s="97" t="s">
        <v>65</v>
      </c>
      <c r="B28" s="98" t="s">
        <v>66</v>
      </c>
      <c r="C28" s="98" t="s">
        <v>67</v>
      </c>
      <c r="D28" s="98" t="s">
        <v>48</v>
      </c>
      <c r="E28" s="99">
        <v>38000</v>
      </c>
      <c r="F28" s="100">
        <v>1</v>
      </c>
      <c r="G28" s="101">
        <f>E28*F28*1.08</f>
        <v>41040</v>
      </c>
      <c r="H28" t="s">
        <v>35</v>
      </c>
      <c r="J28" s="97" t="s">
        <v>65</v>
      </c>
      <c r="K28" s="98" t="s">
        <v>66</v>
      </c>
      <c r="L28" s="98" t="s">
        <v>67</v>
      </c>
      <c r="M28" s="98" t="s">
        <v>48</v>
      </c>
      <c r="N28" s="99">
        <v>38000</v>
      </c>
      <c r="O28" s="100">
        <v>1</v>
      </c>
      <c r="P28" s="101">
        <f t="shared" si="4"/>
        <v>38000</v>
      </c>
    </row>
    <row r="29" ht="16.5" spans="1:16">
      <c r="A29" s="97" t="s">
        <v>68</v>
      </c>
      <c r="B29" s="98" t="s">
        <v>69</v>
      </c>
      <c r="C29" s="98" t="s">
        <v>70</v>
      </c>
      <c r="D29" s="98" t="s">
        <v>71</v>
      </c>
      <c r="E29" s="99">
        <v>1500</v>
      </c>
      <c r="F29" s="100">
        <v>1</v>
      </c>
      <c r="G29" s="101">
        <f t="shared" si="3"/>
        <v>1500</v>
      </c>
      <c r="J29" s="97" t="s">
        <v>68</v>
      </c>
      <c r="K29" s="98" t="s">
        <v>69</v>
      </c>
      <c r="L29" s="98" t="s">
        <v>70</v>
      </c>
      <c r="M29" s="98" t="s">
        <v>71</v>
      </c>
      <c r="N29" s="99">
        <v>1500</v>
      </c>
      <c r="O29" s="100">
        <v>1</v>
      </c>
      <c r="P29" s="101">
        <f t="shared" si="4"/>
        <v>1500</v>
      </c>
    </row>
    <row r="30" ht="16.5" spans="1:16">
      <c r="A30" s="103" t="s">
        <v>72</v>
      </c>
      <c r="B30" s="104" t="s">
        <v>73</v>
      </c>
      <c r="C30" s="114" t="s">
        <v>74</v>
      </c>
      <c r="D30" s="115" t="s">
        <v>75</v>
      </c>
      <c r="E30" s="116">
        <v>8550</v>
      </c>
      <c r="F30" s="117">
        <v>2</v>
      </c>
      <c r="G30" s="107">
        <f>E30*F30*1.08</f>
        <v>18468</v>
      </c>
      <c r="H30" t="s">
        <v>35</v>
      </c>
      <c r="J30" s="103" t="s">
        <v>72</v>
      </c>
      <c r="K30" s="104" t="s">
        <v>73</v>
      </c>
      <c r="L30" s="114" t="s">
        <v>74</v>
      </c>
      <c r="M30" s="115" t="s">
        <v>75</v>
      </c>
      <c r="N30" s="116">
        <v>8550</v>
      </c>
      <c r="O30" s="117">
        <v>2</v>
      </c>
      <c r="P30" s="107">
        <f t="shared" si="4"/>
        <v>17100</v>
      </c>
    </row>
    <row r="31" ht="27" customHeight="1" spans="1:16">
      <c r="A31" s="94" t="s">
        <v>76</v>
      </c>
      <c r="B31" s="94" t="s">
        <v>77</v>
      </c>
      <c r="C31" s="95" t="s">
        <v>78</v>
      </c>
      <c r="D31" s="102"/>
      <c r="E31" s="102"/>
      <c r="F31" s="102"/>
      <c r="G31" s="96">
        <f>SUM(G32:G35)</f>
        <v>31950</v>
      </c>
      <c r="J31" s="94" t="s">
        <v>76</v>
      </c>
      <c r="K31" s="94" t="s">
        <v>77</v>
      </c>
      <c r="L31" s="95" t="s">
        <v>78</v>
      </c>
      <c r="M31" s="102"/>
      <c r="N31" s="102"/>
      <c r="O31" s="102"/>
      <c r="P31" s="96">
        <f>SUM(P32:P35)</f>
        <v>31950</v>
      </c>
    </row>
    <row r="32" ht="16.5" spans="1:16">
      <c r="A32" s="118" t="s">
        <v>79</v>
      </c>
      <c r="B32" s="119" t="s">
        <v>80</v>
      </c>
      <c r="C32" s="104" t="s">
        <v>81</v>
      </c>
      <c r="D32" s="104" t="s">
        <v>27</v>
      </c>
      <c r="E32" s="105">
        <v>3000</v>
      </c>
      <c r="F32" s="106">
        <v>9</v>
      </c>
      <c r="G32" s="107">
        <f t="shared" si="3"/>
        <v>27000</v>
      </c>
      <c r="J32" s="118" t="s">
        <v>79</v>
      </c>
      <c r="K32" s="119" t="s">
        <v>80</v>
      </c>
      <c r="L32" s="104" t="s">
        <v>81</v>
      </c>
      <c r="M32" s="104" t="s">
        <v>27</v>
      </c>
      <c r="N32" s="105">
        <v>3000</v>
      </c>
      <c r="O32" s="106">
        <v>9</v>
      </c>
      <c r="P32" s="107">
        <f t="shared" ref="P32:P35" si="5">N32*O32</f>
        <v>27000</v>
      </c>
    </row>
    <row r="33" ht="16.5" spans="1:16">
      <c r="A33" s="120"/>
      <c r="B33" s="121"/>
      <c r="C33" s="104" t="s">
        <v>82</v>
      </c>
      <c r="D33" s="104" t="s">
        <v>27</v>
      </c>
      <c r="E33" s="105">
        <v>550</v>
      </c>
      <c r="F33" s="106">
        <v>9</v>
      </c>
      <c r="G33" s="107">
        <f t="shared" si="3"/>
        <v>4950</v>
      </c>
      <c r="J33" s="120"/>
      <c r="K33" s="121"/>
      <c r="L33" s="104" t="s">
        <v>82</v>
      </c>
      <c r="M33" s="104" t="s">
        <v>27</v>
      </c>
      <c r="N33" s="105">
        <v>550</v>
      </c>
      <c r="O33" s="106">
        <v>9</v>
      </c>
      <c r="P33" s="107">
        <f t="shared" si="5"/>
        <v>4950</v>
      </c>
    </row>
    <row r="34" ht="16.5" spans="1:16">
      <c r="A34" s="120"/>
      <c r="B34" s="121"/>
      <c r="C34" s="104" t="s">
        <v>83</v>
      </c>
      <c r="D34" s="104" t="s">
        <v>27</v>
      </c>
      <c r="E34" s="105">
        <v>2000</v>
      </c>
      <c r="F34" s="106">
        <v>0</v>
      </c>
      <c r="G34" s="107">
        <f t="shared" si="3"/>
        <v>0</v>
      </c>
      <c r="J34" s="120"/>
      <c r="K34" s="121"/>
      <c r="L34" s="104" t="s">
        <v>83</v>
      </c>
      <c r="M34" s="104" t="s">
        <v>27</v>
      </c>
      <c r="N34" s="105">
        <v>2000</v>
      </c>
      <c r="O34" s="106">
        <v>0</v>
      </c>
      <c r="P34" s="107">
        <f t="shared" si="5"/>
        <v>0</v>
      </c>
    </row>
    <row r="35" ht="16.5" spans="1:16">
      <c r="A35" s="122"/>
      <c r="B35" s="123"/>
      <c r="C35" s="104" t="s">
        <v>82</v>
      </c>
      <c r="D35" s="104" t="s">
        <v>27</v>
      </c>
      <c r="E35" s="105">
        <v>300</v>
      </c>
      <c r="F35" s="106">
        <v>0</v>
      </c>
      <c r="G35" s="107">
        <f t="shared" si="3"/>
        <v>0</v>
      </c>
      <c r="J35" s="122"/>
      <c r="K35" s="123"/>
      <c r="L35" s="104" t="s">
        <v>82</v>
      </c>
      <c r="M35" s="104" t="s">
        <v>27</v>
      </c>
      <c r="N35" s="105">
        <v>300</v>
      </c>
      <c r="O35" s="106">
        <v>0</v>
      </c>
      <c r="P35" s="107">
        <f t="shared" si="5"/>
        <v>0</v>
      </c>
    </row>
    <row r="36" ht="27" customHeight="1" spans="1:16">
      <c r="A36" s="94" t="s">
        <v>84</v>
      </c>
      <c r="B36" s="94" t="s">
        <v>85</v>
      </c>
      <c r="C36" s="94"/>
      <c r="D36" s="94"/>
      <c r="E36" s="94"/>
      <c r="F36" s="95"/>
      <c r="G36" s="96">
        <f>SUM(G37:G37)</f>
        <v>30000</v>
      </c>
      <c r="J36" s="94" t="s">
        <v>84</v>
      </c>
      <c r="K36" s="94" t="s">
        <v>85</v>
      </c>
      <c r="L36" s="94"/>
      <c r="M36" s="94"/>
      <c r="N36" s="94"/>
      <c r="O36" s="95"/>
      <c r="P36" s="96">
        <f>SUM(P37:P37)</f>
        <v>30000</v>
      </c>
    </row>
    <row r="37" ht="16.5" spans="1:16">
      <c r="A37" s="97" t="s">
        <v>86</v>
      </c>
      <c r="B37" s="98" t="s">
        <v>87</v>
      </c>
      <c r="C37" s="110" t="s">
        <v>88</v>
      </c>
      <c r="D37" s="98" t="s">
        <v>89</v>
      </c>
      <c r="E37" s="99">
        <v>30000</v>
      </c>
      <c r="F37" s="100">
        <v>1</v>
      </c>
      <c r="G37" s="101">
        <f>E37*F37</f>
        <v>30000</v>
      </c>
      <c r="J37" s="97" t="s">
        <v>86</v>
      </c>
      <c r="K37" s="98" t="s">
        <v>87</v>
      </c>
      <c r="L37" s="110" t="s">
        <v>88</v>
      </c>
      <c r="M37" s="98" t="s">
        <v>89</v>
      </c>
      <c r="N37" s="99">
        <v>30000</v>
      </c>
      <c r="O37" s="100">
        <v>1</v>
      </c>
      <c r="P37" s="101">
        <f>N37*O37</f>
        <v>30000</v>
      </c>
    </row>
    <row r="38" ht="27" customHeight="1" spans="1:16">
      <c r="A38" s="124" t="s">
        <v>90</v>
      </c>
      <c r="B38" s="125"/>
      <c r="C38" s="126"/>
      <c r="D38" s="126"/>
      <c r="E38" s="126"/>
      <c r="F38" s="126"/>
      <c r="G38" s="127">
        <f>SUM(G36,G31,G17,G9,G7)</f>
        <v>375298</v>
      </c>
      <c r="J38" s="124" t="s">
        <v>90</v>
      </c>
      <c r="K38" s="125"/>
      <c r="L38" s="126"/>
      <c r="M38" s="126"/>
      <c r="N38" s="126"/>
      <c r="O38" s="126"/>
      <c r="P38" s="127">
        <f>SUM(P36,P31,P17,P9,P7)</f>
        <v>359050</v>
      </c>
    </row>
    <row r="40" spans="1:16">
      <c r="G40" s="128"/>
    </row>
  </sheetData>
  <mergeCells count="42">
    <mergeCell ref="A1:G1"/>
    <mergeCell ref="J1:P1"/>
    <mergeCell ref="A2:G2"/>
    <mergeCell ref="J2:P2"/>
    <mergeCell ref="B3:G3"/>
    <mergeCell ref="K3:P3"/>
    <mergeCell ref="B4:G4"/>
    <mergeCell ref="K4:P4"/>
    <mergeCell ref="B5:G5"/>
    <mergeCell ref="K5:P5"/>
    <mergeCell ref="C7:F7"/>
    <mergeCell ref="L7:O7"/>
    <mergeCell ref="C9:F9"/>
    <mergeCell ref="L9:O9"/>
    <mergeCell ref="C17:F17"/>
    <mergeCell ref="L17:O17"/>
    <mergeCell ref="C31:F31"/>
    <mergeCell ref="L31:O31"/>
    <mergeCell ref="C36:F36"/>
    <mergeCell ref="L36:O36"/>
    <mergeCell ref="B38:F38"/>
    <mergeCell ref="K38:O38"/>
    <mergeCell ref="A11:A12"/>
    <mergeCell ref="A13:A14"/>
    <mergeCell ref="A18:A19"/>
    <mergeCell ref="A20:A26"/>
    <mergeCell ref="A32:A35"/>
    <mergeCell ref="B11:B12"/>
    <mergeCell ref="B13:B14"/>
    <mergeCell ref="B18:B19"/>
    <mergeCell ref="B20:B27"/>
    <mergeCell ref="B32:B35"/>
    <mergeCell ref="J11:J12"/>
    <mergeCell ref="J13:J14"/>
    <mergeCell ref="J18:J19"/>
    <mergeCell ref="J20:J26"/>
    <mergeCell ref="J32:J35"/>
    <mergeCell ref="K11:K12"/>
    <mergeCell ref="K13:K14"/>
    <mergeCell ref="K18:K19"/>
    <mergeCell ref="K20:K26"/>
    <mergeCell ref="K32:K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3"/>
  <sheetViews>
    <sheetView tabSelected="1" zoomScale="85" zoomScaleNormal="85" workbookViewId="0">
      <pane ySplit="2" topLeftCell="A85" activePane="bottomLeft" state="frozen"/>
      <selection/>
      <selection pane="bottomLeft" activeCell="J97" sqref="J97"/>
    </sheetView>
  </sheetViews>
  <sheetFormatPr defaultColWidth="9" defaultRowHeight="13.5"/>
  <cols>
    <col min="1" max="1" width="20.375" style="5" customWidth="1"/>
    <col min="2" max="2" width="19.9" style="5" customWidth="1"/>
    <col min="3" max="3" width="40" style="5" customWidth="1"/>
    <col min="4" max="4" width="11.0916666666667" customWidth="1"/>
    <col min="5" max="6" width="11.9" customWidth="1"/>
    <col min="7" max="7" width="21" style="6" customWidth="1"/>
    <col min="8" max="8" width="24.9" style="5" customWidth="1"/>
    <col min="9" max="9" width="15.7166666666667" customWidth="1"/>
  </cols>
  <sheetData>
    <row r="1" s="1" customFormat="1" ht="35.15" customHeight="1" spans="1:8">
      <c r="A1" s="7" t="s">
        <v>91</v>
      </c>
      <c r="B1" s="8"/>
      <c r="C1" s="8"/>
      <c r="D1" s="8"/>
      <c r="E1" s="8"/>
      <c r="F1" s="8"/>
      <c r="G1" s="9"/>
      <c r="H1" s="10"/>
    </row>
    <row r="2" s="2" customFormat="1" ht="25" customHeight="1" spans="1:8">
      <c r="A2" s="11" t="s">
        <v>92</v>
      </c>
      <c r="B2" s="11" t="s">
        <v>93</v>
      </c>
      <c r="C2" s="11" t="s">
        <v>94</v>
      </c>
      <c r="D2" s="11" t="s">
        <v>12</v>
      </c>
      <c r="E2" s="11" t="s">
        <v>14</v>
      </c>
      <c r="F2" s="11" t="s">
        <v>95</v>
      </c>
      <c r="G2" s="11" t="s">
        <v>96</v>
      </c>
      <c r="H2" s="11" t="s">
        <v>97</v>
      </c>
    </row>
    <row r="3" ht="30" customHeight="1" spans="1:8">
      <c r="A3" s="12" t="s">
        <v>98</v>
      </c>
      <c r="B3" s="13" t="s">
        <v>99</v>
      </c>
      <c r="C3" s="14" t="s">
        <v>100</v>
      </c>
      <c r="D3" s="14" t="s">
        <v>101</v>
      </c>
      <c r="E3" s="15">
        <v>1</v>
      </c>
      <c r="F3" s="15">
        <v>1</v>
      </c>
      <c r="G3" s="16"/>
      <c r="H3" s="17">
        <f t="shared" ref="H3:H7" si="0">E3*G3*F3</f>
        <v>0</v>
      </c>
    </row>
    <row r="4" ht="30" customHeight="1" spans="1:8">
      <c r="A4" s="18"/>
      <c r="B4" s="13"/>
      <c r="C4" s="14" t="s">
        <v>102</v>
      </c>
      <c r="D4" s="14" t="s">
        <v>101</v>
      </c>
      <c r="E4" s="15">
        <v>1</v>
      </c>
      <c r="F4" s="15">
        <v>1</v>
      </c>
      <c r="G4" s="16"/>
      <c r="H4" s="17">
        <f t="shared" si="0"/>
        <v>0</v>
      </c>
    </row>
    <row r="5" ht="30" customHeight="1" spans="1:8">
      <c r="A5" s="18"/>
      <c r="B5" s="13" t="s">
        <v>103</v>
      </c>
      <c r="C5" s="14" t="s">
        <v>104</v>
      </c>
      <c r="D5" s="14" t="s">
        <v>101</v>
      </c>
      <c r="E5" s="15">
        <v>1</v>
      </c>
      <c r="F5" s="15">
        <v>7</v>
      </c>
      <c r="G5" s="16"/>
      <c r="H5" s="17">
        <f t="shared" si="0"/>
        <v>0</v>
      </c>
    </row>
    <row r="6" ht="30" customHeight="1" spans="1:8">
      <c r="A6" s="18"/>
      <c r="B6" s="13"/>
      <c r="C6" s="14" t="s">
        <v>105</v>
      </c>
      <c r="D6" s="14" t="s">
        <v>101</v>
      </c>
      <c r="E6" s="15">
        <v>1</v>
      </c>
      <c r="F6" s="15">
        <v>7</v>
      </c>
      <c r="G6" s="16"/>
      <c r="H6" s="17">
        <f t="shared" si="0"/>
        <v>0</v>
      </c>
    </row>
    <row r="7" ht="30" customHeight="1" spans="1:8">
      <c r="A7" s="19"/>
      <c r="B7" s="13" t="s">
        <v>106</v>
      </c>
      <c r="C7" s="14"/>
      <c r="D7" s="14" t="s">
        <v>101</v>
      </c>
      <c r="E7" s="15">
        <v>1</v>
      </c>
      <c r="F7" s="15">
        <v>1</v>
      </c>
      <c r="G7" s="16"/>
      <c r="H7" s="17">
        <f t="shared" si="0"/>
        <v>0</v>
      </c>
    </row>
    <row r="8" ht="30" customHeight="1" spans="1:8">
      <c r="A8" s="20"/>
      <c r="B8" s="21"/>
      <c r="C8" s="22"/>
      <c r="D8" s="22"/>
      <c r="E8" s="23"/>
      <c r="F8" s="23"/>
      <c r="G8" s="24"/>
      <c r="H8" s="25">
        <f>SUM(H3:H7)</f>
        <v>0</v>
      </c>
    </row>
    <row r="9" ht="30" customHeight="1" spans="1:8">
      <c r="A9" s="19" t="s">
        <v>107</v>
      </c>
      <c r="B9" s="26" t="s">
        <v>108</v>
      </c>
      <c r="C9" s="27" t="s">
        <v>109</v>
      </c>
      <c r="D9" s="28" t="s">
        <v>110</v>
      </c>
      <c r="E9" s="28">
        <v>1</v>
      </c>
      <c r="F9" s="28">
        <v>1</v>
      </c>
      <c r="G9" s="16"/>
      <c r="H9" s="29">
        <f t="shared" ref="H9:H13" si="1">G9*E9*F9</f>
        <v>0</v>
      </c>
    </row>
    <row r="10" ht="30" customHeight="1" spans="1:8">
      <c r="A10" s="19"/>
      <c r="B10" s="26" t="s">
        <v>111</v>
      </c>
      <c r="C10" s="27" t="s">
        <v>112</v>
      </c>
      <c r="D10" s="28" t="s">
        <v>113</v>
      </c>
      <c r="E10" s="28">
        <v>10</v>
      </c>
      <c r="F10" s="28">
        <v>1</v>
      </c>
      <c r="G10" s="16"/>
      <c r="H10" s="29">
        <f t="shared" si="1"/>
        <v>0</v>
      </c>
    </row>
    <row r="11" ht="30" customHeight="1" spans="1:8">
      <c r="A11" s="30"/>
      <c r="B11" s="26" t="s">
        <v>114</v>
      </c>
      <c r="C11" s="27" t="s">
        <v>115</v>
      </c>
      <c r="D11" s="28" t="s">
        <v>116</v>
      </c>
      <c r="E11" s="28">
        <v>20</v>
      </c>
      <c r="F11" s="28">
        <v>1</v>
      </c>
      <c r="G11" s="16"/>
      <c r="H11" s="29">
        <f t="shared" si="1"/>
        <v>0</v>
      </c>
    </row>
    <row r="12" ht="30" customHeight="1" spans="1:8">
      <c r="A12" s="30"/>
      <c r="B12" s="26" t="s">
        <v>117</v>
      </c>
      <c r="C12" s="31"/>
      <c r="D12" s="28" t="s">
        <v>110</v>
      </c>
      <c r="E12" s="28">
        <v>1</v>
      </c>
      <c r="F12" s="28">
        <v>1</v>
      </c>
      <c r="G12" s="16"/>
      <c r="H12" s="29">
        <f t="shared" si="1"/>
        <v>0</v>
      </c>
    </row>
    <row r="13" ht="30" customHeight="1" spans="1:8">
      <c r="A13" s="30"/>
      <c r="B13" s="26" t="s">
        <v>118</v>
      </c>
      <c r="C13" s="31"/>
      <c r="D13" s="28" t="s">
        <v>110</v>
      </c>
      <c r="E13" s="28">
        <v>1</v>
      </c>
      <c r="F13" s="28">
        <v>1</v>
      </c>
      <c r="G13" s="16"/>
      <c r="H13" s="29">
        <f t="shared" si="1"/>
        <v>0</v>
      </c>
    </row>
    <row r="14" ht="30" customHeight="1" spans="1:8">
      <c r="A14" s="30"/>
      <c r="B14" s="26" t="s">
        <v>119</v>
      </c>
      <c r="C14" s="31" t="s">
        <v>120</v>
      </c>
      <c r="D14" s="28" t="s">
        <v>116</v>
      </c>
      <c r="E14" s="28">
        <v>6</v>
      </c>
      <c r="F14" s="28">
        <v>1</v>
      </c>
      <c r="G14" s="16"/>
      <c r="H14" s="29">
        <f t="shared" ref="H14:H17" si="2">G14*E14*F14</f>
        <v>0</v>
      </c>
    </row>
    <row r="15" ht="30" customHeight="1" spans="1:8">
      <c r="A15" s="19"/>
      <c r="B15" s="21"/>
      <c r="C15" s="22"/>
      <c r="D15" s="22"/>
      <c r="E15" s="23"/>
      <c r="F15" s="23"/>
      <c r="G15" s="24"/>
      <c r="H15" s="25">
        <f>SUM(H9:H14)</f>
        <v>0</v>
      </c>
    </row>
    <row r="16" ht="30" customHeight="1" spans="1:8">
      <c r="A16" s="19" t="s">
        <v>121</v>
      </c>
      <c r="B16" s="26" t="s">
        <v>122</v>
      </c>
      <c r="C16" s="26" t="s">
        <v>123</v>
      </c>
      <c r="D16" s="32" t="s">
        <v>124</v>
      </c>
      <c r="E16" s="32">
        <v>60</v>
      </c>
      <c r="F16" s="32">
        <v>1</v>
      </c>
      <c r="G16" s="33"/>
      <c r="H16" s="34">
        <f t="shared" si="2"/>
        <v>0</v>
      </c>
    </row>
    <row r="17" ht="30" customHeight="1" spans="1:13">
      <c r="A17" s="19"/>
      <c r="B17" s="26" t="s">
        <v>125</v>
      </c>
      <c r="C17" s="26" t="s">
        <v>126</v>
      </c>
      <c r="D17" s="32" t="s">
        <v>124</v>
      </c>
      <c r="E17" s="35">
        <v>60</v>
      </c>
      <c r="F17" s="32">
        <v>1</v>
      </c>
      <c r="G17" s="36"/>
      <c r="H17" s="34">
        <f t="shared" si="2"/>
        <v>0</v>
      </c>
    </row>
    <row r="18" ht="30" customHeight="1" spans="1:13">
      <c r="A18" s="19"/>
      <c r="B18" s="21"/>
      <c r="C18" s="22"/>
      <c r="D18" s="22"/>
      <c r="E18" s="23"/>
      <c r="F18" s="23"/>
      <c r="G18" s="24"/>
      <c r="H18" s="25">
        <f>H17+H16</f>
        <v>0</v>
      </c>
    </row>
    <row r="19" ht="30" customHeight="1" spans="1:13">
      <c r="A19" s="30" t="s">
        <v>127</v>
      </c>
      <c r="B19" s="13" t="s">
        <v>128</v>
      </c>
      <c r="C19" s="14" t="s">
        <v>129</v>
      </c>
      <c r="D19" s="14" t="s">
        <v>101</v>
      </c>
      <c r="E19" s="15">
        <v>1</v>
      </c>
      <c r="F19" s="15">
        <v>1</v>
      </c>
      <c r="G19" s="16"/>
      <c r="H19" s="17">
        <f>E19*G19</f>
        <v>0</v>
      </c>
    </row>
    <row r="20" customFormat="1" ht="30" customHeight="1" spans="1:13">
      <c r="A20" s="20"/>
      <c r="B20" s="21"/>
      <c r="C20" s="22"/>
      <c r="D20" s="22"/>
      <c r="E20" s="23"/>
      <c r="F20" s="23"/>
      <c r="G20" s="24"/>
      <c r="H20" s="25">
        <f>SUM(H19)</f>
        <v>0</v>
      </c>
    </row>
    <row r="21" s="3" customFormat="1" ht="30" customHeight="1" spans="1:13">
      <c r="A21" s="37" t="s">
        <v>130</v>
      </c>
      <c r="B21" s="38" t="s">
        <v>131</v>
      </c>
      <c r="C21" s="32" t="s">
        <v>132</v>
      </c>
      <c r="D21" s="32" t="s">
        <v>133</v>
      </c>
      <c r="E21" s="32">
        <f>30*6</f>
        <v>180</v>
      </c>
      <c r="F21" s="32">
        <v>1</v>
      </c>
      <c r="G21" s="39"/>
      <c r="H21" s="17">
        <f t="shared" ref="H21:H27" si="3">E21*G21</f>
        <v>0</v>
      </c>
      <c r="I21" s="40"/>
      <c r="J21" s="41"/>
      <c r="K21" s="41"/>
      <c r="L21" s="41"/>
      <c r="M21" s="42"/>
    </row>
    <row r="22" s="3" customFormat="1" ht="30" customHeight="1" spans="1:13">
      <c r="A22" s="37"/>
      <c r="B22" s="38" t="s">
        <v>134</v>
      </c>
      <c r="C22" s="32" t="s">
        <v>135</v>
      </c>
      <c r="D22" s="32" t="s">
        <v>101</v>
      </c>
      <c r="E22" s="32">
        <v>1</v>
      </c>
      <c r="F22" s="32">
        <v>1</v>
      </c>
      <c r="G22" s="39"/>
      <c r="H22" s="17">
        <f t="shared" si="3"/>
        <v>0</v>
      </c>
      <c r="I22" s="40"/>
      <c r="J22" s="41"/>
      <c r="K22" s="41"/>
      <c r="L22" s="41"/>
      <c r="M22" s="42"/>
    </row>
    <row r="23" s="3" customFormat="1" ht="30" customHeight="1" spans="1:13">
      <c r="A23" s="37"/>
      <c r="B23" s="38" t="s">
        <v>136</v>
      </c>
      <c r="C23" s="32" t="s">
        <v>137</v>
      </c>
      <c r="D23" s="32" t="s">
        <v>133</v>
      </c>
      <c r="E23" s="32">
        <v>3</v>
      </c>
      <c r="F23" s="32">
        <v>1</v>
      </c>
      <c r="G23" s="39"/>
      <c r="H23" s="17">
        <f t="shared" si="3"/>
        <v>0</v>
      </c>
      <c r="I23" s="40"/>
      <c r="J23" s="41"/>
      <c r="K23" s="41"/>
      <c r="L23" s="41"/>
      <c r="M23" s="42"/>
    </row>
    <row r="24" s="3" customFormat="1" ht="30" customHeight="1" spans="1:13">
      <c r="A24" s="37"/>
      <c r="B24" s="38" t="s">
        <v>138</v>
      </c>
      <c r="C24" s="32" t="s">
        <v>139</v>
      </c>
      <c r="D24" s="32" t="s">
        <v>101</v>
      </c>
      <c r="E24" s="32">
        <v>1</v>
      </c>
      <c r="F24" s="32">
        <v>1</v>
      </c>
      <c r="G24" s="39"/>
      <c r="H24" s="17">
        <f t="shared" si="3"/>
        <v>0</v>
      </c>
      <c r="I24" s="40"/>
      <c r="J24" s="41"/>
      <c r="K24" s="41"/>
      <c r="L24" s="41"/>
      <c r="M24" s="42"/>
    </row>
    <row r="25" s="3" customFormat="1" ht="30" customHeight="1" spans="1:13">
      <c r="A25" s="37"/>
      <c r="B25" s="43" t="s">
        <v>140</v>
      </c>
      <c r="C25" s="32" t="s">
        <v>141</v>
      </c>
      <c r="D25" s="32" t="s">
        <v>101</v>
      </c>
      <c r="E25" s="44">
        <v>1</v>
      </c>
      <c r="F25" s="32">
        <v>1</v>
      </c>
      <c r="G25" s="39"/>
      <c r="H25" s="17">
        <f t="shared" si="3"/>
        <v>0</v>
      </c>
      <c r="I25" s="40"/>
      <c r="J25" s="41"/>
      <c r="K25" s="41"/>
      <c r="L25" s="41"/>
      <c r="M25" s="42"/>
    </row>
    <row r="26" s="3" customFormat="1" ht="30" customHeight="1" spans="1:13">
      <c r="A26" s="37"/>
      <c r="B26" s="43" t="s">
        <v>142</v>
      </c>
      <c r="C26" s="32" t="s">
        <v>143</v>
      </c>
      <c r="D26" s="32" t="s">
        <v>133</v>
      </c>
      <c r="E26" s="44">
        <v>10</v>
      </c>
      <c r="F26" s="32">
        <v>1</v>
      </c>
      <c r="G26" s="39"/>
      <c r="H26" s="17">
        <f t="shared" si="3"/>
        <v>0</v>
      </c>
      <c r="I26" s="40"/>
      <c r="J26" s="41"/>
      <c r="K26" s="41"/>
      <c r="L26" s="41"/>
      <c r="M26" s="42"/>
    </row>
    <row r="27" s="3" customFormat="1" ht="30" customHeight="1" spans="1:13">
      <c r="A27" s="37"/>
      <c r="B27" s="43" t="s">
        <v>144</v>
      </c>
      <c r="C27" s="32" t="s">
        <v>145</v>
      </c>
      <c r="D27" s="32" t="s">
        <v>133</v>
      </c>
      <c r="E27" s="44">
        <v>2</v>
      </c>
      <c r="F27" s="32">
        <v>1</v>
      </c>
      <c r="G27" s="39"/>
      <c r="H27" s="17">
        <f t="shared" si="3"/>
        <v>0</v>
      </c>
      <c r="I27" s="40"/>
      <c r="J27" s="41"/>
      <c r="K27" s="41"/>
      <c r="L27" s="41"/>
      <c r="M27" s="42"/>
    </row>
    <row r="28" s="3" customFormat="1" ht="30" customHeight="1" spans="1:13">
      <c r="A28" s="45"/>
      <c r="B28" s="38" t="s">
        <v>146</v>
      </c>
      <c r="C28" s="32" t="s">
        <v>147</v>
      </c>
      <c r="D28" s="32" t="s">
        <v>148</v>
      </c>
      <c r="E28" s="32">
        <v>6</v>
      </c>
      <c r="F28" s="32">
        <v>1</v>
      </c>
      <c r="G28" s="46"/>
      <c r="H28" s="17">
        <f t="shared" ref="H28:H44" si="4">E28*G28</f>
        <v>0</v>
      </c>
      <c r="I28" s="40"/>
      <c r="J28" s="41"/>
      <c r="K28" s="41"/>
      <c r="L28" s="41"/>
      <c r="M28" s="42"/>
    </row>
    <row r="29" s="3" customFormat="1" ht="30" customHeight="1" spans="1:13">
      <c r="A29" s="47"/>
      <c r="B29" s="38" t="s">
        <v>149</v>
      </c>
      <c r="C29" s="32" t="s">
        <v>147</v>
      </c>
      <c r="D29" s="32" t="s">
        <v>148</v>
      </c>
      <c r="E29" s="32">
        <v>6</v>
      </c>
      <c r="F29" s="32">
        <v>1</v>
      </c>
      <c r="G29" s="46"/>
      <c r="H29" s="17">
        <f t="shared" si="4"/>
        <v>0</v>
      </c>
      <c r="I29" s="40"/>
      <c r="J29" s="41"/>
      <c r="K29" s="41"/>
      <c r="L29" s="41"/>
      <c r="M29" s="42"/>
    </row>
    <row r="30" s="3" customFormat="1" ht="30" customHeight="1" spans="1:13">
      <c r="A30" s="47"/>
      <c r="B30" s="38" t="s">
        <v>150</v>
      </c>
      <c r="C30" s="32" t="s">
        <v>147</v>
      </c>
      <c r="D30" s="32" t="s">
        <v>148</v>
      </c>
      <c r="E30" s="32">
        <v>6</v>
      </c>
      <c r="F30" s="32">
        <v>1</v>
      </c>
      <c r="G30" s="46"/>
      <c r="H30" s="17">
        <f t="shared" si="4"/>
        <v>0</v>
      </c>
      <c r="I30" s="40"/>
      <c r="J30" s="41"/>
      <c r="K30" s="41"/>
      <c r="L30" s="41"/>
      <c r="M30" s="42"/>
    </row>
    <row r="31" s="3" customFormat="1" ht="30" customHeight="1" spans="1:13">
      <c r="A31" s="47"/>
      <c r="B31" s="38" t="s">
        <v>151</v>
      </c>
      <c r="C31" s="32" t="s">
        <v>152</v>
      </c>
      <c r="D31" s="32" t="s">
        <v>148</v>
      </c>
      <c r="E31" s="32">
        <v>8</v>
      </c>
      <c r="F31" s="32">
        <v>1</v>
      </c>
      <c r="G31" s="39"/>
      <c r="H31" s="17">
        <f t="shared" si="4"/>
        <v>0</v>
      </c>
      <c r="I31" s="40"/>
      <c r="J31" s="41"/>
      <c r="K31" s="41"/>
      <c r="L31" s="41"/>
      <c r="M31" s="42"/>
    </row>
    <row r="32" s="3" customFormat="1" ht="30" customHeight="1" spans="1:13">
      <c r="A32" s="47"/>
      <c r="B32" s="38" t="s">
        <v>153</v>
      </c>
      <c r="C32" s="32" t="s">
        <v>154</v>
      </c>
      <c r="D32" s="32" t="s">
        <v>148</v>
      </c>
      <c r="E32" s="32">
        <v>4</v>
      </c>
      <c r="F32" s="32">
        <v>1</v>
      </c>
      <c r="G32" s="39"/>
      <c r="H32" s="17">
        <f t="shared" si="4"/>
        <v>0</v>
      </c>
      <c r="I32" s="40"/>
      <c r="J32" s="41"/>
      <c r="K32" s="41"/>
      <c r="L32" s="41"/>
      <c r="M32" s="42"/>
    </row>
    <row r="33" s="3" customFormat="1" ht="30" customHeight="1" spans="1:13">
      <c r="A33" s="47"/>
      <c r="B33" s="38" t="s">
        <v>155</v>
      </c>
      <c r="C33" s="32" t="s">
        <v>156</v>
      </c>
      <c r="D33" s="32" t="s">
        <v>133</v>
      </c>
      <c r="E33" s="32">
        <v>2</v>
      </c>
      <c r="F33" s="32">
        <v>1</v>
      </c>
      <c r="G33" s="39"/>
      <c r="H33" s="17">
        <f t="shared" si="4"/>
        <v>0</v>
      </c>
      <c r="I33" s="40"/>
      <c r="J33" s="41"/>
      <c r="K33" s="41"/>
      <c r="L33" s="41"/>
      <c r="M33" s="42"/>
    </row>
    <row r="34" s="3" customFormat="1" ht="30" customHeight="1" spans="1:13">
      <c r="A34" s="47"/>
      <c r="B34" s="38" t="s">
        <v>157</v>
      </c>
      <c r="C34" s="32" t="s">
        <v>158</v>
      </c>
      <c r="D34" s="32" t="s">
        <v>133</v>
      </c>
      <c r="E34" s="32">
        <v>10</v>
      </c>
      <c r="F34" s="32">
        <v>1</v>
      </c>
      <c r="G34" s="39"/>
      <c r="H34" s="17">
        <f t="shared" si="4"/>
        <v>0</v>
      </c>
      <c r="I34" s="40"/>
      <c r="J34" s="41"/>
      <c r="K34" s="41"/>
      <c r="L34" s="41"/>
      <c r="M34" s="42"/>
    </row>
    <row r="35" s="3" customFormat="1" ht="30" customHeight="1" spans="1:13">
      <c r="A35" s="47"/>
      <c r="B35" s="38" t="s">
        <v>159</v>
      </c>
      <c r="C35" s="32" t="s">
        <v>160</v>
      </c>
      <c r="D35" s="32" t="s">
        <v>133</v>
      </c>
      <c r="E35" s="32">
        <v>1</v>
      </c>
      <c r="F35" s="32">
        <v>1</v>
      </c>
      <c r="G35" s="46"/>
      <c r="H35" s="17">
        <f t="shared" si="4"/>
        <v>0</v>
      </c>
      <c r="I35" s="40"/>
      <c r="J35" s="41"/>
      <c r="K35" s="41"/>
      <c r="L35" s="41"/>
      <c r="M35" s="42"/>
    </row>
    <row r="36" s="3" customFormat="1" ht="30" customHeight="1" spans="1:13">
      <c r="A36" s="37"/>
      <c r="B36" s="48" t="s">
        <v>161</v>
      </c>
      <c r="C36" s="32"/>
      <c r="D36" s="32" t="s">
        <v>133</v>
      </c>
      <c r="E36" s="44">
        <v>30</v>
      </c>
      <c r="F36" s="32">
        <v>1</v>
      </c>
      <c r="G36" s="46"/>
      <c r="H36" s="17">
        <f t="shared" si="4"/>
        <v>0</v>
      </c>
      <c r="I36" s="40"/>
      <c r="J36" s="41"/>
      <c r="K36" s="41"/>
      <c r="L36" s="41"/>
      <c r="M36" s="42"/>
    </row>
    <row r="37" s="3" customFormat="1" ht="30" customHeight="1" spans="1:13">
      <c r="A37" s="37"/>
      <c r="B37" s="49" t="s">
        <v>162</v>
      </c>
      <c r="C37" s="32" t="s">
        <v>163</v>
      </c>
      <c r="D37" s="32" t="s">
        <v>133</v>
      </c>
      <c r="E37" s="44">
        <v>70</v>
      </c>
      <c r="F37" s="32">
        <v>1</v>
      </c>
      <c r="G37" s="46"/>
      <c r="H37" s="17">
        <f t="shared" si="4"/>
        <v>0</v>
      </c>
      <c r="I37" s="40"/>
      <c r="J37" s="41"/>
      <c r="K37" s="41"/>
      <c r="L37" s="41"/>
      <c r="M37" s="42"/>
    </row>
    <row r="38" s="3" customFormat="1" ht="30" customHeight="1" spans="1:13">
      <c r="A38" s="37"/>
      <c r="B38" s="49" t="s">
        <v>164</v>
      </c>
      <c r="C38" s="32"/>
      <c r="D38" s="32" t="s">
        <v>133</v>
      </c>
      <c r="E38" s="44">
        <v>50</v>
      </c>
      <c r="F38" s="32">
        <v>1</v>
      </c>
      <c r="G38" s="46"/>
      <c r="H38" s="17">
        <f t="shared" si="4"/>
        <v>0</v>
      </c>
      <c r="I38" s="40"/>
      <c r="J38" s="41"/>
      <c r="K38" s="41"/>
      <c r="L38" s="41"/>
      <c r="M38" s="42"/>
    </row>
    <row r="39" s="3" customFormat="1" ht="30" customHeight="1" spans="1:13">
      <c r="A39" s="37"/>
      <c r="B39" s="49" t="s">
        <v>165</v>
      </c>
      <c r="C39" s="32"/>
      <c r="D39" s="32" t="s">
        <v>133</v>
      </c>
      <c r="E39" s="44">
        <v>20</v>
      </c>
      <c r="F39" s="32">
        <v>1</v>
      </c>
      <c r="G39" s="46"/>
      <c r="H39" s="17">
        <f t="shared" si="4"/>
        <v>0</v>
      </c>
      <c r="I39" s="40"/>
      <c r="J39" s="41"/>
      <c r="K39" s="41"/>
      <c r="L39" s="41"/>
      <c r="M39" s="42"/>
    </row>
    <row r="40" s="3" customFormat="1" ht="30" customHeight="1" spans="1:13">
      <c r="A40" s="37"/>
      <c r="B40" s="49" t="s">
        <v>166</v>
      </c>
      <c r="C40" s="32"/>
      <c r="D40" s="32" t="s">
        <v>133</v>
      </c>
      <c r="E40" s="44">
        <v>2</v>
      </c>
      <c r="F40" s="32">
        <v>1</v>
      </c>
      <c r="G40" s="46"/>
      <c r="H40" s="17">
        <f t="shared" si="4"/>
        <v>0</v>
      </c>
      <c r="I40" s="40"/>
      <c r="J40" s="41"/>
      <c r="K40" s="41"/>
      <c r="L40" s="41"/>
      <c r="M40" s="42"/>
    </row>
    <row r="41" s="3" customFormat="1" ht="30" customHeight="1" spans="1:13">
      <c r="A41" s="37"/>
      <c r="B41" s="49" t="s">
        <v>167</v>
      </c>
      <c r="C41" s="32" t="s">
        <v>168</v>
      </c>
      <c r="D41" s="32" t="s">
        <v>133</v>
      </c>
      <c r="E41" s="44">
        <v>1</v>
      </c>
      <c r="F41" s="32">
        <v>1</v>
      </c>
      <c r="G41" s="46"/>
      <c r="H41" s="17">
        <f t="shared" si="4"/>
        <v>0</v>
      </c>
      <c r="I41" s="40"/>
      <c r="J41" s="41"/>
      <c r="K41" s="41"/>
      <c r="L41" s="41"/>
      <c r="M41" s="42"/>
    </row>
    <row r="42" s="3" customFormat="1" ht="30" customHeight="1" spans="1:13">
      <c r="A42" s="37"/>
      <c r="B42" s="49" t="s">
        <v>169</v>
      </c>
      <c r="C42" s="32" t="s">
        <v>170</v>
      </c>
      <c r="D42" s="32" t="s">
        <v>171</v>
      </c>
      <c r="E42" s="44">
        <v>80</v>
      </c>
      <c r="F42" s="32">
        <v>1</v>
      </c>
      <c r="G42" s="46"/>
      <c r="H42" s="17">
        <f t="shared" si="4"/>
        <v>0</v>
      </c>
      <c r="I42" s="40"/>
      <c r="J42" s="41"/>
      <c r="K42" s="41"/>
      <c r="L42" s="41"/>
      <c r="M42" s="42"/>
    </row>
    <row r="43" s="3" customFormat="1" ht="30" customHeight="1" spans="1:13">
      <c r="A43" s="45"/>
      <c r="B43" s="50" t="s">
        <v>172</v>
      </c>
      <c r="C43" s="51" t="s">
        <v>173</v>
      </c>
      <c r="D43" s="52" t="s">
        <v>174</v>
      </c>
      <c r="E43" s="32">
        <f>30*5</f>
        <v>150</v>
      </c>
      <c r="F43" s="32">
        <v>1</v>
      </c>
      <c r="G43" s="46"/>
      <c r="H43" s="53">
        <f t="shared" ref="H43:H51" si="5">G43*E43</f>
        <v>0</v>
      </c>
      <c r="I43" s="40"/>
      <c r="J43" s="41"/>
      <c r="K43" s="41"/>
      <c r="L43" s="41"/>
      <c r="M43" s="42"/>
    </row>
    <row r="44" s="3" customFormat="1" ht="30" customHeight="1" spans="1:13">
      <c r="A44" s="47"/>
      <c r="B44" s="50" t="s">
        <v>175</v>
      </c>
      <c r="C44" s="51" t="s">
        <v>176</v>
      </c>
      <c r="D44" s="52" t="s">
        <v>171</v>
      </c>
      <c r="E44" s="32">
        <v>24</v>
      </c>
      <c r="F44" s="32">
        <v>1</v>
      </c>
      <c r="G44" s="46"/>
      <c r="H44" s="53">
        <f t="shared" si="5"/>
        <v>0</v>
      </c>
      <c r="I44" s="40"/>
      <c r="J44" s="41"/>
      <c r="K44" s="41"/>
      <c r="L44" s="41"/>
      <c r="M44" s="42"/>
    </row>
    <row r="45" s="3" customFormat="1" ht="30" customHeight="1" spans="1:13">
      <c r="A45" s="47"/>
      <c r="B45" s="50" t="s">
        <v>177</v>
      </c>
      <c r="C45" s="51" t="s">
        <v>176</v>
      </c>
      <c r="D45" s="52" t="s">
        <v>174</v>
      </c>
      <c r="E45" s="32">
        <f>24*6</f>
        <v>144</v>
      </c>
      <c r="F45" s="32">
        <v>1</v>
      </c>
      <c r="G45" s="46"/>
      <c r="H45" s="53">
        <f t="shared" si="5"/>
        <v>0</v>
      </c>
      <c r="I45" s="40"/>
      <c r="J45" s="41"/>
      <c r="K45" s="41"/>
      <c r="L45" s="41"/>
      <c r="M45" s="42"/>
    </row>
    <row r="46" s="3" customFormat="1" ht="30" customHeight="1" spans="1:13">
      <c r="A46" s="47"/>
      <c r="B46" s="50" t="s">
        <v>178</v>
      </c>
      <c r="C46" s="51" t="s">
        <v>179</v>
      </c>
      <c r="D46" s="52" t="s">
        <v>174</v>
      </c>
      <c r="E46" s="32">
        <f>30*1.5</f>
        <v>45</v>
      </c>
      <c r="F46" s="32">
        <v>1</v>
      </c>
      <c r="G46" s="46"/>
      <c r="H46" s="53">
        <f t="shared" si="5"/>
        <v>0</v>
      </c>
      <c r="I46" s="40"/>
      <c r="J46" s="41"/>
      <c r="K46" s="41"/>
      <c r="L46" s="41"/>
      <c r="M46" s="42"/>
    </row>
    <row r="47" s="3" customFormat="1" ht="30" customHeight="1" spans="1:13">
      <c r="A47" s="47"/>
      <c r="B47" s="50" t="s">
        <v>180</v>
      </c>
      <c r="C47" s="51" t="s">
        <v>181</v>
      </c>
      <c r="D47" s="52" t="s">
        <v>174</v>
      </c>
      <c r="E47" s="32">
        <v>20</v>
      </c>
      <c r="F47" s="32">
        <v>1</v>
      </c>
      <c r="G47" s="46"/>
      <c r="H47" s="53">
        <f t="shared" si="5"/>
        <v>0</v>
      </c>
      <c r="I47" s="40"/>
      <c r="J47" s="41"/>
      <c r="K47" s="41"/>
      <c r="L47" s="41"/>
      <c r="M47" s="42"/>
    </row>
    <row r="48" s="3" customFormat="1" ht="30" customHeight="1" spans="1:13">
      <c r="A48" s="47"/>
      <c r="B48" s="50" t="s">
        <v>182</v>
      </c>
      <c r="C48" s="51" t="s">
        <v>183</v>
      </c>
      <c r="D48" s="52" t="s">
        <v>184</v>
      </c>
      <c r="E48" s="32">
        <v>2</v>
      </c>
      <c r="F48" s="32">
        <v>2</v>
      </c>
      <c r="G48" s="46"/>
      <c r="H48" s="53">
        <f t="shared" si="5"/>
        <v>0</v>
      </c>
      <c r="I48" s="40"/>
      <c r="J48" s="41"/>
      <c r="K48" s="41"/>
      <c r="L48" s="41"/>
      <c r="M48" s="42"/>
    </row>
    <row r="49" s="3" customFormat="1" ht="30" customHeight="1" spans="1:13">
      <c r="A49" s="47"/>
      <c r="B49" s="48" t="s">
        <v>185</v>
      </c>
      <c r="C49" s="54" t="s">
        <v>186</v>
      </c>
      <c r="D49" s="55" t="s">
        <v>133</v>
      </c>
      <c r="E49" s="28">
        <v>1</v>
      </c>
      <c r="F49" s="32">
        <v>1</v>
      </c>
      <c r="G49" s="46"/>
      <c r="H49" s="53">
        <f t="shared" si="5"/>
        <v>0</v>
      </c>
      <c r="I49" s="40"/>
      <c r="J49" s="41"/>
      <c r="K49" s="41"/>
      <c r="L49" s="41"/>
      <c r="M49" s="42"/>
    </row>
    <row r="50" s="3" customFormat="1" ht="30" customHeight="1" spans="1:13">
      <c r="A50" s="47"/>
      <c r="B50" s="48" t="s">
        <v>187</v>
      </c>
      <c r="C50" s="54" t="s">
        <v>188</v>
      </c>
      <c r="D50" s="55" t="s">
        <v>133</v>
      </c>
      <c r="E50" s="28">
        <v>60</v>
      </c>
      <c r="F50" s="32">
        <v>1</v>
      </c>
      <c r="G50" s="46"/>
      <c r="H50" s="53">
        <f t="shared" si="5"/>
        <v>0</v>
      </c>
      <c r="I50" s="40"/>
      <c r="J50" s="41"/>
      <c r="K50" s="41"/>
      <c r="L50" s="41"/>
      <c r="M50" s="42"/>
    </row>
    <row r="51" s="3" customFormat="1" ht="30" customHeight="1" spans="1:13">
      <c r="A51" s="47"/>
      <c r="B51" s="56" t="s">
        <v>189</v>
      </c>
      <c r="C51" s="54"/>
      <c r="D51" s="55" t="s">
        <v>190</v>
      </c>
      <c r="E51" s="28">
        <v>3</v>
      </c>
      <c r="F51" s="32">
        <v>2</v>
      </c>
      <c r="G51" s="46"/>
      <c r="H51" s="53">
        <f t="shared" si="5"/>
        <v>0</v>
      </c>
      <c r="I51" s="40"/>
      <c r="J51" s="41"/>
      <c r="K51" s="41"/>
      <c r="L51" s="41"/>
      <c r="M51" s="42"/>
    </row>
    <row r="52" s="3" customFormat="1" ht="30" customHeight="1" spans="1:13">
      <c r="A52" s="47"/>
      <c r="B52" s="57"/>
      <c r="C52" s="58"/>
      <c r="D52" s="59"/>
      <c r="E52" s="60"/>
      <c r="F52" s="60"/>
      <c r="G52" s="61"/>
      <c r="H52" s="62">
        <f>SUM(H21:H51)</f>
        <v>0</v>
      </c>
      <c r="I52" s="40"/>
      <c r="J52" s="41"/>
      <c r="K52" s="41"/>
      <c r="L52" s="41"/>
      <c r="M52" s="42"/>
    </row>
    <row r="53" s="4" customFormat="1" ht="30" customHeight="1" spans="1:13">
      <c r="A53" s="37" t="s">
        <v>191</v>
      </c>
      <c r="B53" s="38" t="s">
        <v>131</v>
      </c>
      <c r="C53" s="51" t="s">
        <v>192</v>
      </c>
      <c r="D53" s="32" t="s">
        <v>174</v>
      </c>
      <c r="E53" s="32">
        <v>40</v>
      </c>
      <c r="F53" s="32">
        <v>4</v>
      </c>
      <c r="G53" s="46"/>
      <c r="H53" s="34">
        <f t="shared" ref="H53:H65" si="6">G53*E53*F53</f>
        <v>0</v>
      </c>
      <c r="I53" s="63"/>
      <c r="J53" s="63"/>
      <c r="K53" s="63"/>
      <c r="L53" s="64"/>
    </row>
    <row r="54" s="4" customFormat="1" ht="30" customHeight="1" spans="1:13">
      <c r="A54" s="37"/>
      <c r="B54" s="38" t="s">
        <v>134</v>
      </c>
      <c r="C54" s="32" t="s">
        <v>135</v>
      </c>
      <c r="D54" s="32" t="s">
        <v>101</v>
      </c>
      <c r="E54" s="32">
        <v>1</v>
      </c>
      <c r="F54" s="32">
        <v>7</v>
      </c>
      <c r="G54" s="39"/>
      <c r="H54" s="34">
        <f t="shared" si="6"/>
        <v>0</v>
      </c>
      <c r="I54" s="63"/>
      <c r="J54" s="63"/>
      <c r="K54" s="63"/>
      <c r="L54" s="64"/>
    </row>
    <row r="55" s="4" customFormat="1" ht="30" customHeight="1" spans="1:13">
      <c r="A55" s="37"/>
      <c r="B55" s="38" t="s">
        <v>138</v>
      </c>
      <c r="C55" s="32" t="s">
        <v>139</v>
      </c>
      <c r="D55" s="32" t="s">
        <v>101</v>
      </c>
      <c r="E55" s="32">
        <v>1</v>
      </c>
      <c r="F55" s="32">
        <v>7</v>
      </c>
      <c r="G55" s="39"/>
      <c r="H55" s="34">
        <f t="shared" si="6"/>
        <v>0</v>
      </c>
      <c r="I55" s="63"/>
      <c r="J55" s="63"/>
      <c r="K55" s="63"/>
      <c r="L55" s="64"/>
    </row>
    <row r="56" s="4" customFormat="1" ht="30" customHeight="1" spans="1:13">
      <c r="A56" s="37"/>
      <c r="B56" s="43" t="s">
        <v>142</v>
      </c>
      <c r="C56" s="32" t="s">
        <v>143</v>
      </c>
      <c r="D56" s="32" t="s">
        <v>133</v>
      </c>
      <c r="E56" s="44">
        <v>2</v>
      </c>
      <c r="F56" s="32">
        <v>7</v>
      </c>
      <c r="G56" s="39"/>
      <c r="H56" s="34">
        <f t="shared" si="6"/>
        <v>0</v>
      </c>
      <c r="I56" s="63"/>
      <c r="J56" s="63"/>
      <c r="K56" s="63"/>
      <c r="L56" s="64"/>
    </row>
    <row r="57" s="4" customFormat="1" ht="30" customHeight="1" spans="1:13">
      <c r="A57" s="37"/>
      <c r="B57" s="50" t="s">
        <v>193</v>
      </c>
      <c r="C57" s="51"/>
      <c r="D57" s="32" t="s">
        <v>133</v>
      </c>
      <c r="E57" s="32">
        <v>2</v>
      </c>
      <c r="F57" s="32">
        <v>7</v>
      </c>
      <c r="G57" s="46"/>
      <c r="H57" s="34">
        <f t="shared" si="6"/>
        <v>0</v>
      </c>
      <c r="I57" s="63"/>
      <c r="J57" s="63"/>
      <c r="K57" s="63"/>
      <c r="L57" s="64"/>
    </row>
    <row r="58" s="4" customFormat="1" ht="30" customHeight="1" spans="1:13">
      <c r="A58" s="37"/>
      <c r="B58" s="38" t="s">
        <v>159</v>
      </c>
      <c r="C58" s="32" t="s">
        <v>160</v>
      </c>
      <c r="D58" s="32" t="s">
        <v>133</v>
      </c>
      <c r="E58" s="32">
        <v>1</v>
      </c>
      <c r="F58" s="32">
        <v>7</v>
      </c>
      <c r="G58" s="46"/>
      <c r="H58" s="34">
        <f t="shared" si="6"/>
        <v>0</v>
      </c>
      <c r="I58" s="63"/>
      <c r="J58" s="63"/>
      <c r="K58" s="63"/>
      <c r="L58" s="64"/>
    </row>
    <row r="59" s="4" customFormat="1" ht="30" customHeight="1" spans="1:13">
      <c r="A59" s="37"/>
      <c r="B59" s="38" t="s">
        <v>157</v>
      </c>
      <c r="C59" s="32" t="s">
        <v>158</v>
      </c>
      <c r="D59" s="32" t="s">
        <v>133</v>
      </c>
      <c r="E59" s="32">
        <v>4</v>
      </c>
      <c r="F59" s="32">
        <v>7</v>
      </c>
      <c r="G59" s="39"/>
      <c r="H59" s="34">
        <f t="shared" si="6"/>
        <v>0</v>
      </c>
      <c r="I59" s="63"/>
      <c r="J59" s="63"/>
      <c r="K59" s="63"/>
      <c r="L59" s="64"/>
    </row>
    <row r="60" s="4" customFormat="1" ht="30" customHeight="1" spans="1:13">
      <c r="A60" s="37"/>
      <c r="B60" s="38" t="s">
        <v>155</v>
      </c>
      <c r="C60" s="32" t="s">
        <v>156</v>
      </c>
      <c r="D60" s="32" t="s">
        <v>133</v>
      </c>
      <c r="E60" s="32">
        <v>1</v>
      </c>
      <c r="F60" s="32">
        <v>7</v>
      </c>
      <c r="G60" s="39"/>
      <c r="H60" s="34">
        <f t="shared" si="6"/>
        <v>0</v>
      </c>
      <c r="I60" s="63"/>
      <c r="J60" s="63"/>
      <c r="K60" s="63"/>
      <c r="L60" s="64"/>
    </row>
    <row r="61" s="4" customFormat="1" ht="30" customHeight="1" spans="1:13">
      <c r="A61" s="37"/>
      <c r="B61" s="49" t="s">
        <v>167</v>
      </c>
      <c r="C61" s="32" t="s">
        <v>194</v>
      </c>
      <c r="D61" s="32" t="s">
        <v>133</v>
      </c>
      <c r="E61" s="44">
        <v>1</v>
      </c>
      <c r="F61" s="32">
        <v>7</v>
      </c>
      <c r="G61" s="46"/>
      <c r="H61" s="34">
        <f t="shared" si="6"/>
        <v>0</v>
      </c>
      <c r="I61" s="63"/>
      <c r="J61" s="63"/>
      <c r="K61" s="63"/>
      <c r="L61" s="64"/>
    </row>
    <row r="62" s="4" customFormat="1" ht="30" customHeight="1" spans="1:13">
      <c r="A62" s="37"/>
      <c r="B62" s="48" t="s">
        <v>161</v>
      </c>
      <c r="C62" s="32"/>
      <c r="D62" s="32" t="s">
        <v>133</v>
      </c>
      <c r="E62" s="44">
        <v>12</v>
      </c>
      <c r="F62" s="32">
        <v>7</v>
      </c>
      <c r="G62" s="46"/>
      <c r="H62" s="34">
        <f t="shared" si="6"/>
        <v>0</v>
      </c>
      <c r="I62" s="63"/>
      <c r="J62" s="63"/>
      <c r="K62" s="63"/>
      <c r="L62" s="64"/>
    </row>
    <row r="63" s="4" customFormat="1" ht="30" customHeight="1" spans="1:13">
      <c r="A63" s="37"/>
      <c r="B63" s="48" t="s">
        <v>195</v>
      </c>
      <c r="C63" s="32" t="s">
        <v>196</v>
      </c>
      <c r="D63" s="52" t="s">
        <v>174</v>
      </c>
      <c r="E63" s="32">
        <v>30</v>
      </c>
      <c r="F63" s="32">
        <v>7</v>
      </c>
      <c r="G63" s="46"/>
      <c r="H63" s="34">
        <f t="shared" si="6"/>
        <v>0</v>
      </c>
      <c r="I63" s="63"/>
      <c r="J63" s="63"/>
      <c r="K63" s="63"/>
      <c r="L63" s="64"/>
    </row>
    <row r="64" s="4" customFormat="1" ht="30" customHeight="1" spans="1:13">
      <c r="A64" s="37"/>
      <c r="B64" s="50" t="s">
        <v>182</v>
      </c>
      <c r="C64" s="51" t="s">
        <v>183</v>
      </c>
      <c r="D64" s="52" t="s">
        <v>184</v>
      </c>
      <c r="E64" s="32">
        <v>4</v>
      </c>
      <c r="F64" s="32">
        <v>7</v>
      </c>
      <c r="G64" s="46"/>
      <c r="H64" s="34">
        <f t="shared" si="6"/>
        <v>0</v>
      </c>
      <c r="I64" s="63"/>
      <c r="J64" s="63"/>
      <c r="K64" s="63"/>
      <c r="L64" s="64"/>
    </row>
    <row r="65" s="4" customFormat="1" ht="30" customHeight="1" spans="1:12">
      <c r="A65" s="37"/>
      <c r="B65" s="38" t="s">
        <v>197</v>
      </c>
      <c r="C65" s="32" t="s">
        <v>198</v>
      </c>
      <c r="D65" s="32" t="s">
        <v>174</v>
      </c>
      <c r="E65" s="32">
        <v>12</v>
      </c>
      <c r="F65" s="32">
        <v>7</v>
      </c>
      <c r="G65" s="46"/>
      <c r="H65" s="34">
        <f t="shared" si="6"/>
        <v>0</v>
      </c>
      <c r="I65" s="63"/>
      <c r="J65" s="63"/>
      <c r="K65" s="63"/>
      <c r="L65" s="64"/>
    </row>
    <row r="66" s="4" customFormat="1" ht="30" customHeight="1" spans="1:12">
      <c r="A66" s="47"/>
      <c r="B66" s="56" t="s">
        <v>189</v>
      </c>
      <c r="C66" s="54"/>
      <c r="D66" s="55" t="s">
        <v>190</v>
      </c>
      <c r="E66" s="28">
        <v>2</v>
      </c>
      <c r="F66" s="32">
        <v>2</v>
      </c>
      <c r="G66" s="46"/>
      <c r="H66" s="53">
        <f>G66*E66</f>
        <v>0</v>
      </c>
      <c r="I66" s="63"/>
      <c r="J66" s="63"/>
      <c r="K66" s="63"/>
      <c r="L66" s="64"/>
    </row>
    <row r="67" s="4" customFormat="1" ht="30" customHeight="1" spans="1:12">
      <c r="A67" s="47"/>
      <c r="B67" s="65"/>
      <c r="C67" s="58"/>
      <c r="D67" s="60"/>
      <c r="E67" s="60"/>
      <c r="F67" s="60"/>
      <c r="G67" s="61"/>
      <c r="H67" s="62">
        <f>SUM(H53:H66)</f>
        <v>0</v>
      </c>
      <c r="I67" s="63"/>
      <c r="J67" s="63"/>
      <c r="K67" s="63"/>
      <c r="L67" s="64"/>
    </row>
    <row r="68" s="4" customFormat="1" ht="30" customHeight="1" spans="1:12">
      <c r="A68" s="47" t="s">
        <v>199</v>
      </c>
      <c r="B68" s="66" t="s">
        <v>200</v>
      </c>
      <c r="C68" s="54" t="s">
        <v>201</v>
      </c>
      <c r="D68" s="32" t="s">
        <v>184</v>
      </c>
      <c r="E68" s="32">
        <v>20</v>
      </c>
      <c r="F68" s="32">
        <v>1</v>
      </c>
      <c r="G68" s="46"/>
      <c r="H68" s="67"/>
      <c r="I68" s="63"/>
      <c r="J68" s="63"/>
      <c r="K68" s="63"/>
      <c r="L68" s="64"/>
    </row>
    <row r="69" s="4" customFormat="1" ht="30" customHeight="1" spans="1:12">
      <c r="A69" s="47"/>
      <c r="B69" s="68" t="s">
        <v>202</v>
      </c>
      <c r="C69" s="54" t="s">
        <v>203</v>
      </c>
      <c r="D69" s="55" t="s">
        <v>184</v>
      </c>
      <c r="E69" s="69">
        <v>2</v>
      </c>
      <c r="F69" s="32">
        <v>1</v>
      </c>
      <c r="G69" s="39"/>
      <c r="H69" s="67"/>
      <c r="I69" s="63"/>
      <c r="J69" s="63"/>
      <c r="K69" s="63"/>
      <c r="L69" s="64"/>
    </row>
    <row r="70" s="4" customFormat="1" ht="30" customHeight="1" spans="1:12">
      <c r="A70" s="47"/>
      <c r="B70" s="32" t="s">
        <v>204</v>
      </c>
      <c r="C70" s="54" t="s">
        <v>205</v>
      </c>
      <c r="D70" s="55" t="s">
        <v>184</v>
      </c>
      <c r="E70" s="32">
        <v>1</v>
      </c>
      <c r="F70" s="32">
        <v>1</v>
      </c>
      <c r="G70" s="39"/>
      <c r="H70" s="67"/>
      <c r="I70" s="63"/>
      <c r="J70" s="63"/>
      <c r="K70" s="63"/>
      <c r="L70" s="64"/>
    </row>
    <row r="71" s="4" customFormat="1" ht="30" customHeight="1" spans="1:12">
      <c r="A71" s="47"/>
      <c r="B71" s="66" t="s">
        <v>206</v>
      </c>
      <c r="C71" s="54" t="s">
        <v>207</v>
      </c>
      <c r="D71" s="55" t="s">
        <v>174</v>
      </c>
      <c r="E71" s="69">
        <v>28</v>
      </c>
      <c r="F71" s="32">
        <v>1</v>
      </c>
      <c r="G71" s="39"/>
      <c r="H71" s="67"/>
      <c r="I71" s="63"/>
      <c r="J71" s="63"/>
      <c r="K71" s="63"/>
      <c r="L71" s="64"/>
    </row>
    <row r="72" s="4" customFormat="1" ht="30" customHeight="1" spans="1:12">
      <c r="A72" s="47"/>
      <c r="B72" s="69" t="s">
        <v>208</v>
      </c>
      <c r="C72" s="54" t="s">
        <v>209</v>
      </c>
      <c r="D72" s="55" t="s">
        <v>174</v>
      </c>
      <c r="E72" s="69">
        <v>18</v>
      </c>
      <c r="F72" s="32">
        <v>1</v>
      </c>
      <c r="G72" s="39"/>
      <c r="H72" s="67"/>
      <c r="I72" s="63"/>
      <c r="J72" s="63"/>
      <c r="K72" s="63"/>
      <c r="L72" s="64"/>
    </row>
    <row r="73" s="4" customFormat="1" ht="30" customHeight="1" spans="1:12">
      <c r="A73" s="47"/>
      <c r="B73" s="69" t="s">
        <v>210</v>
      </c>
      <c r="C73" s="54" t="s">
        <v>209</v>
      </c>
      <c r="D73" s="55" t="s">
        <v>174</v>
      </c>
      <c r="E73" s="69">
        <v>18</v>
      </c>
      <c r="F73" s="32">
        <v>2</v>
      </c>
      <c r="G73" s="39"/>
      <c r="H73" s="67"/>
      <c r="I73" s="63"/>
      <c r="J73" s="63"/>
      <c r="K73" s="63"/>
      <c r="L73" s="64"/>
    </row>
    <row r="74" s="4" customFormat="1" ht="30" customHeight="1" spans="1:12">
      <c r="A74" s="47"/>
      <c r="B74" s="69" t="s">
        <v>211</v>
      </c>
      <c r="C74" s="54" t="s">
        <v>212</v>
      </c>
      <c r="D74" s="55" t="s">
        <v>174</v>
      </c>
      <c r="E74" s="69">
        <f>10*4</f>
        <v>40</v>
      </c>
      <c r="F74" s="32">
        <v>1</v>
      </c>
      <c r="G74" s="39"/>
      <c r="H74" s="67"/>
      <c r="I74" s="63"/>
      <c r="J74" s="63"/>
      <c r="K74" s="63"/>
      <c r="L74" s="64"/>
    </row>
    <row r="75" s="4" customFormat="1" ht="30" customHeight="1" spans="1:12">
      <c r="A75" s="47"/>
      <c r="B75" s="69" t="s">
        <v>213</v>
      </c>
      <c r="C75" s="54" t="s">
        <v>214</v>
      </c>
      <c r="D75" s="55" t="s">
        <v>174</v>
      </c>
      <c r="E75" s="69">
        <f>10*4</f>
        <v>40</v>
      </c>
      <c r="F75" s="32">
        <v>1</v>
      </c>
      <c r="G75" s="39"/>
      <c r="H75" s="67"/>
      <c r="I75" s="63"/>
      <c r="J75" s="63"/>
      <c r="K75" s="63"/>
      <c r="L75" s="64"/>
    </row>
    <row r="76" s="4" customFormat="1" ht="30" customHeight="1" spans="1:12">
      <c r="A76" s="47"/>
      <c r="B76" s="69" t="s">
        <v>215</v>
      </c>
      <c r="C76" s="54" t="s">
        <v>207</v>
      </c>
      <c r="D76" s="55" t="s">
        <v>174</v>
      </c>
      <c r="E76" s="69">
        <v>28</v>
      </c>
      <c r="F76" s="32">
        <v>1</v>
      </c>
      <c r="G76" s="39"/>
      <c r="H76" s="67"/>
      <c r="I76" s="63"/>
      <c r="J76" s="63"/>
      <c r="K76" s="63"/>
      <c r="L76" s="64"/>
    </row>
    <row r="77" s="4" customFormat="1" ht="30" customHeight="1" spans="1:12">
      <c r="A77" s="47"/>
      <c r="B77" s="65"/>
      <c r="C77" s="58"/>
      <c r="D77" s="60"/>
      <c r="E77" s="60"/>
      <c r="F77" s="60"/>
      <c r="G77" s="61"/>
      <c r="H77" s="62"/>
      <c r="I77" s="63"/>
      <c r="J77" s="63"/>
      <c r="K77" s="63"/>
      <c r="L77" s="64"/>
    </row>
    <row r="78" s="4" customFormat="1" ht="30" customHeight="1" spans="1:12">
      <c r="A78" s="47" t="s">
        <v>216</v>
      </c>
      <c r="B78" s="32" t="s">
        <v>217</v>
      </c>
      <c r="C78" s="32" t="s">
        <v>218</v>
      </c>
      <c r="D78" s="32" t="s">
        <v>219</v>
      </c>
      <c r="E78" s="32">
        <v>1300</v>
      </c>
      <c r="F78" s="32">
        <v>1</v>
      </c>
      <c r="G78" s="39"/>
      <c r="H78" s="67"/>
      <c r="I78" s="63"/>
      <c r="J78" s="63"/>
      <c r="K78" s="63"/>
      <c r="L78" s="64"/>
    </row>
    <row r="79" s="4" customFormat="1" ht="30" customHeight="1" spans="1:12">
      <c r="A79" s="47"/>
      <c r="B79" s="32" t="s">
        <v>220</v>
      </c>
      <c r="C79" s="32" t="s">
        <v>221</v>
      </c>
      <c r="D79" s="32" t="s">
        <v>113</v>
      </c>
      <c r="E79" s="32">
        <v>300</v>
      </c>
      <c r="F79" s="32">
        <v>1</v>
      </c>
      <c r="G79" s="39"/>
      <c r="H79" s="67"/>
      <c r="I79" s="63"/>
      <c r="J79" s="63"/>
      <c r="K79" s="63"/>
      <c r="L79" s="64"/>
    </row>
    <row r="80" s="4" customFormat="1" ht="30" customHeight="1" spans="1:12">
      <c r="A80" s="47"/>
      <c r="B80" s="69" t="s">
        <v>222</v>
      </c>
      <c r="C80" s="54" t="s">
        <v>223</v>
      </c>
      <c r="D80" s="32" t="s">
        <v>101</v>
      </c>
      <c r="E80" s="32">
        <v>1300</v>
      </c>
      <c r="F80" s="32">
        <v>1</v>
      </c>
      <c r="G80" s="39"/>
      <c r="H80" s="67"/>
      <c r="I80" s="63"/>
      <c r="J80" s="63"/>
      <c r="K80" s="63"/>
      <c r="L80" s="64"/>
    </row>
    <row r="81" s="4" customFormat="1" ht="30" customHeight="1" spans="1:12">
      <c r="A81" s="47"/>
      <c r="B81" s="32" t="s">
        <v>53</v>
      </c>
      <c r="C81" s="32" t="s">
        <v>218</v>
      </c>
      <c r="D81" s="32" t="s">
        <v>113</v>
      </c>
      <c r="E81" s="32">
        <v>1000</v>
      </c>
      <c r="F81" s="32">
        <v>1</v>
      </c>
      <c r="G81" s="39"/>
      <c r="H81" s="67"/>
      <c r="I81" s="63"/>
      <c r="J81" s="63"/>
      <c r="K81" s="63"/>
      <c r="L81" s="64"/>
    </row>
    <row r="82" s="4" customFormat="1" ht="30" customHeight="1" spans="1:12">
      <c r="A82" s="47"/>
      <c r="B82" s="32" t="s">
        <v>224</v>
      </c>
      <c r="C82" s="54" t="s">
        <v>225</v>
      </c>
      <c r="D82" s="32" t="s">
        <v>101</v>
      </c>
      <c r="E82" s="32">
        <v>1300</v>
      </c>
      <c r="F82" s="32">
        <v>1</v>
      </c>
      <c r="G82" s="39"/>
      <c r="H82" s="67"/>
      <c r="I82" s="63"/>
      <c r="J82" s="63"/>
      <c r="K82" s="63"/>
      <c r="L82" s="64"/>
    </row>
    <row r="83" s="4" customFormat="1" ht="30" hidden="1" customHeight="1" spans="1:12">
      <c r="A83" s="47"/>
      <c r="B83" s="32"/>
      <c r="C83" s="54"/>
      <c r="D83" s="32"/>
      <c r="E83" s="32"/>
      <c r="F83" s="32"/>
      <c r="G83" s="39"/>
      <c r="H83" s="67"/>
      <c r="I83" s="63"/>
      <c r="J83" s="63"/>
      <c r="K83" s="63"/>
      <c r="L83" s="64"/>
    </row>
    <row r="84" s="4" customFormat="1" ht="30" customHeight="1" spans="1:12">
      <c r="A84" s="47"/>
      <c r="B84" s="65"/>
      <c r="C84" s="58"/>
      <c r="D84" s="60"/>
      <c r="E84" s="60"/>
      <c r="F84" s="60"/>
      <c r="G84" s="61"/>
      <c r="H84" s="62"/>
      <c r="I84" s="63"/>
      <c r="J84" s="63"/>
      <c r="K84" s="63"/>
      <c r="L84" s="64"/>
    </row>
    <row r="85" s="4" customFormat="1" ht="30" customHeight="1" spans="1:12">
      <c r="A85" s="47" t="s">
        <v>226</v>
      </c>
      <c r="B85" s="50" t="s">
        <v>227</v>
      </c>
      <c r="C85" s="43" t="s">
        <v>228</v>
      </c>
      <c r="D85" s="70" t="s">
        <v>229</v>
      </c>
      <c r="E85" s="54">
        <v>1</v>
      </c>
      <c r="F85" s="71">
        <v>1</v>
      </c>
      <c r="G85" s="67"/>
      <c r="H85" s="67"/>
      <c r="I85" s="63"/>
      <c r="J85" s="63"/>
      <c r="K85" s="63"/>
      <c r="L85" s="64"/>
    </row>
    <row r="86" s="4" customFormat="1" ht="30" customHeight="1" spans="1:12">
      <c r="A86" s="47"/>
      <c r="B86" s="50" t="s">
        <v>230</v>
      </c>
      <c r="C86" s="72" t="s">
        <v>231</v>
      </c>
      <c r="D86" s="73" t="s">
        <v>229</v>
      </c>
      <c r="E86" s="54">
        <v>1</v>
      </c>
      <c r="F86" s="71">
        <v>1</v>
      </c>
      <c r="G86" s="74"/>
      <c r="H86" s="67"/>
      <c r="I86" s="63"/>
      <c r="J86" s="63"/>
      <c r="K86" s="63"/>
      <c r="L86" s="64"/>
    </row>
    <row r="87" s="4" customFormat="1" ht="30" customHeight="1" spans="1:12">
      <c r="A87" s="47"/>
      <c r="B87" s="75" t="s">
        <v>232</v>
      </c>
      <c r="C87" s="72" t="s">
        <v>233</v>
      </c>
      <c r="D87" s="73" t="s">
        <v>229</v>
      </c>
      <c r="E87" s="54">
        <v>1</v>
      </c>
      <c r="F87" s="71">
        <v>1</v>
      </c>
      <c r="G87" s="74"/>
      <c r="H87" s="67"/>
      <c r="I87" s="63"/>
      <c r="J87" s="63"/>
      <c r="K87" s="63"/>
      <c r="L87" s="64"/>
    </row>
    <row r="88" s="4" customFormat="1" ht="30" customHeight="1" spans="1:12">
      <c r="A88" s="47"/>
      <c r="B88" s="75" t="s">
        <v>234</v>
      </c>
      <c r="C88" s="72" t="s">
        <v>235</v>
      </c>
      <c r="D88" s="73" t="s">
        <v>229</v>
      </c>
      <c r="E88" s="54">
        <v>1</v>
      </c>
      <c r="F88" s="71">
        <v>1</v>
      </c>
      <c r="G88" s="74"/>
      <c r="H88" s="67"/>
      <c r="I88" s="63"/>
      <c r="J88" s="63"/>
      <c r="K88" s="63"/>
      <c r="L88" s="64"/>
    </row>
    <row r="89" s="4" customFormat="1" ht="30" customHeight="1" spans="1:12">
      <c r="A89" s="47"/>
      <c r="B89" s="75" t="s">
        <v>236</v>
      </c>
      <c r="C89" s="43" t="s">
        <v>237</v>
      </c>
      <c r="D89" s="73" t="s">
        <v>229</v>
      </c>
      <c r="E89" s="54">
        <v>1</v>
      </c>
      <c r="F89" s="71">
        <v>1</v>
      </c>
      <c r="G89" s="74"/>
      <c r="H89" s="67"/>
      <c r="I89" s="63"/>
      <c r="J89" s="63"/>
      <c r="K89" s="63"/>
      <c r="L89" s="64"/>
    </row>
    <row r="90" s="4" customFormat="1" ht="30" customHeight="1" spans="1:12">
      <c r="A90" s="47"/>
      <c r="B90" s="75" t="s">
        <v>238</v>
      </c>
      <c r="C90" s="43" t="s">
        <v>239</v>
      </c>
      <c r="D90" s="73" t="s">
        <v>240</v>
      </c>
      <c r="E90" s="54">
        <v>2</v>
      </c>
      <c r="F90" s="71">
        <v>1</v>
      </c>
      <c r="G90" s="74"/>
      <c r="H90" s="67"/>
      <c r="I90" s="63"/>
      <c r="J90" s="63"/>
      <c r="K90" s="63"/>
      <c r="L90" s="64"/>
    </row>
    <row r="91" s="4" customFormat="1" ht="30" customHeight="1" spans="1:12">
      <c r="A91" s="47"/>
      <c r="B91" s="65"/>
      <c r="C91" s="58"/>
      <c r="D91" s="60"/>
      <c r="E91" s="60"/>
      <c r="F91" s="60"/>
      <c r="G91" s="61"/>
      <c r="H91" s="62">
        <f>SUM(H85:H90)</f>
        <v>0</v>
      </c>
      <c r="I91" s="63"/>
      <c r="J91" s="63"/>
      <c r="K91" s="63"/>
      <c r="L91" s="64"/>
    </row>
    <row r="92" ht="30" customHeight="1" spans="1:12">
      <c r="A92" s="18" t="s">
        <v>241</v>
      </c>
      <c r="B92" s="43" t="s">
        <v>242</v>
      </c>
      <c r="C92" s="54" t="s">
        <v>243</v>
      </c>
      <c r="D92" s="54" t="s">
        <v>244</v>
      </c>
      <c r="E92" s="28">
        <v>1</v>
      </c>
      <c r="F92" s="28">
        <v>8</v>
      </c>
      <c r="G92" s="39"/>
      <c r="H92" s="34">
        <f>G92*E92*F92</f>
        <v>0</v>
      </c>
    </row>
    <row r="93" ht="30" customHeight="1" spans="1:12">
      <c r="A93" s="18"/>
      <c r="B93" s="43" t="s">
        <v>245</v>
      </c>
      <c r="C93" s="54" t="s">
        <v>246</v>
      </c>
      <c r="D93" s="54" t="s">
        <v>244</v>
      </c>
      <c r="E93" s="28">
        <v>1</v>
      </c>
      <c r="F93" s="28">
        <v>8</v>
      </c>
      <c r="G93" s="39"/>
      <c r="H93" s="34">
        <f>G93*E93*F93</f>
        <v>0</v>
      </c>
    </row>
    <row r="94" ht="30" customHeight="1" spans="1:12">
      <c r="A94" s="19"/>
      <c r="B94" s="43" t="s">
        <v>247</v>
      </c>
      <c r="C94" s="54" t="s">
        <v>248</v>
      </c>
      <c r="D94" s="54" t="s">
        <v>244</v>
      </c>
      <c r="E94" s="28">
        <v>1</v>
      </c>
      <c r="F94" s="28">
        <v>8</v>
      </c>
      <c r="G94" s="39"/>
      <c r="H94" s="34">
        <f>G94*E94*F94</f>
        <v>0</v>
      </c>
    </row>
    <row r="95" ht="30" customHeight="1" spans="1:12">
      <c r="A95" s="20"/>
      <c r="B95" s="58"/>
      <c r="C95" s="58"/>
      <c r="D95" s="58"/>
      <c r="E95" s="60"/>
      <c r="F95" s="60"/>
      <c r="G95" s="61"/>
      <c r="H95" s="62">
        <f>SUM(H92:H94)</f>
        <v>0</v>
      </c>
    </row>
    <row r="96" ht="30" customHeight="1" spans="1:12">
      <c r="A96" s="76" t="s">
        <v>90</v>
      </c>
      <c r="B96" s="76"/>
      <c r="C96" s="76"/>
      <c r="D96" s="76"/>
      <c r="E96" s="76"/>
      <c r="F96" s="76"/>
      <c r="G96" s="77"/>
      <c r="H96" s="78" t="s">
        <v>249</v>
      </c>
    </row>
    <row r="97" ht="40" customHeight="1"/>
    <row r="98" ht="40" customHeight="1"/>
    <row r="99" ht="40" customHeight="1"/>
    <row r="100" ht="40" customHeight="1"/>
    <row r="101" ht="40" customHeight="1"/>
    <row r="102" ht="40" customHeight="1"/>
    <row r="103" ht="40" customHeight="1"/>
    <row r="104" ht="40" customHeight="1"/>
    <row r="105" ht="40" customHeight="1"/>
    <row r="106" ht="40" customHeight="1"/>
    <row r="107" ht="40" customHeight="1"/>
    <row r="108" ht="40" customHeight="1"/>
    <row r="109" ht="40" customHeight="1"/>
    <row r="113" spans="7:7">
      <c r="G113" s="6">
        <v>2</v>
      </c>
    </row>
  </sheetData>
  <mergeCells count="14">
    <mergeCell ref="A1:H1"/>
    <mergeCell ref="A96:G96"/>
    <mergeCell ref="A3:A8"/>
    <mergeCell ref="A9:A15"/>
    <mergeCell ref="A16:A18"/>
    <mergeCell ref="A19:A20"/>
    <mergeCell ref="A21:A50"/>
    <mergeCell ref="A53:A67"/>
    <mergeCell ref="A68:A77"/>
    <mergeCell ref="A78:A83"/>
    <mergeCell ref="A85:A90"/>
    <mergeCell ref="A92:A95"/>
    <mergeCell ref="B3:B4"/>
    <mergeCell ref="B5:B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会议2  含服务费&amp;不含服务费</vt:lpstr>
      <vt:lpstr>主会场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000827</dc:creator>
  <cp:lastModifiedBy>三文鱼</cp:lastModifiedBy>
  <dcterms:created xsi:type="dcterms:W3CDTF">2012-03-21T21:53:00Z</dcterms:created>
  <dcterms:modified xsi:type="dcterms:W3CDTF">2025-11-03T06:41:18Z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2052-12.1.0.23542</vt:lpwstr>
  </property>
  <property fmtid="{D5CDD505-2E9C-101B-9397-08002B2CF9AE}" pid="4" name="ICV">
    <vt:lpwstr>2826A03AFA894079ABA27131C78A5435_13</vt:lpwstr>
  </property>
</Properties>
</file>